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675" windowHeight="89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" i="1"/>
  <c r="E26" s="1"/>
  <c r="E52"/>
  <c r="E53"/>
  <c r="E54"/>
  <c r="E55"/>
  <c r="E56"/>
  <c r="E51"/>
  <c r="E46"/>
  <c r="E47"/>
  <c r="E48"/>
  <c r="E49"/>
  <c r="E45"/>
  <c r="E39"/>
  <c r="E40"/>
  <c r="E41"/>
  <c r="E42"/>
  <c r="E43"/>
  <c r="E38"/>
  <c r="E17"/>
  <c r="C78"/>
  <c r="Q69"/>
  <c r="Q68"/>
  <c r="Q67"/>
  <c r="Q66"/>
  <c r="R65"/>
  <c r="Q65"/>
  <c r="O63"/>
  <c r="Q63" s="1"/>
  <c r="S66" s="1"/>
  <c r="P59"/>
  <c r="O59"/>
  <c r="N59"/>
  <c r="M59"/>
  <c r="L59"/>
  <c r="K59"/>
  <c r="Q57"/>
  <c r="Q56"/>
  <c r="Q55"/>
  <c r="O54"/>
  <c r="Q54" s="1"/>
  <c r="Q53"/>
  <c r="Q52"/>
  <c r="Q51"/>
  <c r="P50"/>
  <c r="M50"/>
  <c r="L50"/>
  <c r="K50"/>
  <c r="J50"/>
  <c r="I50"/>
  <c r="H50"/>
  <c r="G50"/>
  <c r="F50"/>
  <c r="Q49"/>
  <c r="Q48"/>
  <c r="Q47"/>
  <c r="Q46"/>
  <c r="Q45"/>
  <c r="P44"/>
  <c r="O44"/>
  <c r="N44"/>
  <c r="M44"/>
  <c r="L44"/>
  <c r="K44"/>
  <c r="J44"/>
  <c r="I44"/>
  <c r="H44"/>
  <c r="G44"/>
  <c r="F44"/>
  <c r="Q43"/>
  <c r="Q42"/>
  <c r="Q41"/>
  <c r="Q40"/>
  <c r="Q39"/>
  <c r="Q38"/>
  <c r="P37"/>
  <c r="O37"/>
  <c r="N37"/>
  <c r="M37"/>
  <c r="L37"/>
  <c r="K37"/>
  <c r="J37"/>
  <c r="I37"/>
  <c r="H37"/>
  <c r="G37"/>
  <c r="F37"/>
  <c r="P36"/>
  <c r="D36"/>
  <c r="D28" s="1"/>
  <c r="C36"/>
  <c r="C28" s="1"/>
  <c r="E35"/>
  <c r="O34"/>
  <c r="Q34" s="1"/>
  <c r="E34"/>
  <c r="Q33"/>
  <c r="E33"/>
  <c r="Q32"/>
  <c r="E32"/>
  <c r="Q31"/>
  <c r="E31"/>
  <c r="Q30"/>
  <c r="E30"/>
  <c r="E29" s="1"/>
  <c r="P29"/>
  <c r="N29"/>
  <c r="M29"/>
  <c r="L29"/>
  <c r="K29"/>
  <c r="J29"/>
  <c r="I29"/>
  <c r="H29"/>
  <c r="G29"/>
  <c r="F29"/>
  <c r="P26"/>
  <c r="O26"/>
  <c r="N26"/>
  <c r="M26"/>
  <c r="L26"/>
  <c r="K26"/>
  <c r="J26"/>
  <c r="I26"/>
  <c r="H26"/>
  <c r="G26"/>
  <c r="F26"/>
  <c r="Q25"/>
  <c r="F25"/>
  <c r="E25" s="1"/>
  <c r="Q24"/>
  <c r="F24"/>
  <c r="E24" s="1"/>
  <c r="Q23"/>
  <c r="F23"/>
  <c r="E23" s="1"/>
  <c r="Q22"/>
  <c r="F22"/>
  <c r="E22" s="1"/>
  <c r="Q21"/>
  <c r="F21"/>
  <c r="F20" s="1"/>
  <c r="P20"/>
  <c r="O20"/>
  <c r="N20"/>
  <c r="M20"/>
  <c r="L20"/>
  <c r="K20"/>
  <c r="J20"/>
  <c r="I20"/>
  <c r="H20"/>
  <c r="G20"/>
  <c r="Q19"/>
  <c r="F19"/>
  <c r="E19" s="1"/>
  <c r="Q18"/>
  <c r="F18"/>
  <c r="E18" s="1"/>
  <c r="Q17"/>
  <c r="I17"/>
  <c r="I11" s="1"/>
  <c r="Q16"/>
  <c r="F16"/>
  <c r="E16" s="1"/>
  <c r="Q15"/>
  <c r="H15"/>
  <c r="H11" s="1"/>
  <c r="F15"/>
  <c r="E15" s="1"/>
  <c r="Q14"/>
  <c r="F14"/>
  <c r="E14" s="1"/>
  <c r="Q13"/>
  <c r="F13"/>
  <c r="E13" s="1"/>
  <c r="Q12"/>
  <c r="F12"/>
  <c r="P11"/>
  <c r="O11"/>
  <c r="N11"/>
  <c r="M11"/>
  <c r="L11"/>
  <c r="K11"/>
  <c r="K10" s="1"/>
  <c r="J11"/>
  <c r="G11"/>
  <c r="G10" s="1"/>
  <c r="D10"/>
  <c r="C10"/>
  <c r="Q6"/>
  <c r="P28" l="1"/>
  <c r="N10"/>
  <c r="O10"/>
  <c r="H10"/>
  <c r="I10"/>
  <c r="Q20"/>
  <c r="Q26"/>
  <c r="O29"/>
  <c r="Q29" s="1"/>
  <c r="E44"/>
  <c r="H36"/>
  <c r="H28" s="1"/>
  <c r="H58" s="1"/>
  <c r="N36"/>
  <c r="G36"/>
  <c r="G28" s="1"/>
  <c r="G58" s="1"/>
  <c r="G62" s="1"/>
  <c r="M36"/>
  <c r="M28"/>
  <c r="E50"/>
  <c r="M10"/>
  <c r="J10"/>
  <c r="P10"/>
  <c r="P58" s="1"/>
  <c r="L36"/>
  <c r="L28" s="1"/>
  <c r="Q59"/>
  <c r="E37"/>
  <c r="Q37"/>
  <c r="I36"/>
  <c r="I28" s="1"/>
  <c r="I58" s="1"/>
  <c r="K36"/>
  <c r="K28" s="1"/>
  <c r="K58" s="1"/>
  <c r="F11"/>
  <c r="F10" s="1"/>
  <c r="L10"/>
  <c r="F36"/>
  <c r="F28" s="1"/>
  <c r="J36"/>
  <c r="J28" s="1"/>
  <c r="D58"/>
  <c r="Q44"/>
  <c r="N28"/>
  <c r="N58" s="1"/>
  <c r="C58"/>
  <c r="E12"/>
  <c r="E11" s="1"/>
  <c r="E21"/>
  <c r="E20" s="1"/>
  <c r="Q11"/>
  <c r="O50"/>
  <c r="O36" s="1"/>
  <c r="O28" s="1"/>
  <c r="O58" s="1"/>
  <c r="Q50" l="1"/>
  <c r="F58"/>
  <c r="E36"/>
  <c r="E28" s="1"/>
  <c r="L58"/>
  <c r="Q58" s="1"/>
  <c r="J58"/>
  <c r="E10"/>
  <c r="E58" s="1"/>
  <c r="M58"/>
  <c r="Q36"/>
</calcChain>
</file>

<file path=xl/sharedStrings.xml><?xml version="1.0" encoding="utf-8"?>
<sst xmlns="http://schemas.openxmlformats.org/spreadsheetml/2006/main" count="147" uniqueCount="127">
  <si>
    <t>Индекс</t>
  </si>
  <si>
    <t>Наименование циклов, дисциплин, профессиональных модулей, МДК, практик</t>
  </si>
  <si>
    <t>Объем образовательной программы (академических часов)</t>
  </si>
  <si>
    <t xml:space="preserve">Распределение обязательной аудиторной нагрузки по курсам </t>
  </si>
  <si>
    <t>и семестрам (час. в семестр)</t>
  </si>
  <si>
    <t>ВСЕГО</t>
  </si>
  <si>
    <t xml:space="preserve">самостоятельная работа </t>
  </si>
  <si>
    <t>Нагрузка во взаимодействии с преподавателем</t>
  </si>
  <si>
    <t>I курс</t>
  </si>
  <si>
    <t>II курс</t>
  </si>
  <si>
    <t>III курс</t>
  </si>
  <si>
    <t>всего во взаимодействии с преподавателем</t>
  </si>
  <si>
    <t>По учебным дисциплинам и МДК</t>
  </si>
  <si>
    <t xml:space="preserve">Практики </t>
  </si>
  <si>
    <t>Промежуточная аттестация</t>
  </si>
  <si>
    <t xml:space="preserve"> сем.</t>
  </si>
  <si>
    <t>сем.</t>
  </si>
  <si>
    <t>нед.</t>
  </si>
  <si>
    <t xml:space="preserve">Экзамены </t>
  </si>
  <si>
    <t>Теоретическое обучение</t>
  </si>
  <si>
    <t xml:space="preserve"> лаб. и практ. занятия</t>
  </si>
  <si>
    <t>О.00</t>
  </si>
  <si>
    <t>Общеобразовательный цикл</t>
  </si>
  <si>
    <t>ОУД.00</t>
  </si>
  <si>
    <t>Общие УД</t>
  </si>
  <si>
    <t>ОУД.01</t>
  </si>
  <si>
    <t xml:space="preserve">Русский язык </t>
  </si>
  <si>
    <t>ОУД.02</t>
  </si>
  <si>
    <t xml:space="preserve"> Литература </t>
  </si>
  <si>
    <t>ОУД.03</t>
  </si>
  <si>
    <t>Иностранный язык</t>
  </si>
  <si>
    <t>ОУД.04</t>
  </si>
  <si>
    <t>ОУД.05</t>
  </si>
  <si>
    <t>История</t>
  </si>
  <si>
    <t>ОУД.06</t>
  </si>
  <si>
    <t>Физическая культура</t>
  </si>
  <si>
    <t>1,2,3,4</t>
  </si>
  <si>
    <t>ОУД.07</t>
  </si>
  <si>
    <t>ОБЖ</t>
  </si>
  <si>
    <t>ОУД.08</t>
  </si>
  <si>
    <t>Астрономия</t>
  </si>
  <si>
    <t>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</si>
  <si>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</si>
  <si>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</si>
  <si>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</si>
  <si>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</si>
  <si>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</si>
  <si>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</si>
  <si>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</si>
  <si>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Биология</t>
  </si>
  <si>
    <t>ОУД.13</t>
  </si>
  <si>
    <t>Обществознание (включая экономику и право)</t>
  </si>
  <si>
    <t xml:space="preserve"> </t>
  </si>
  <si>
    <t>Дополнительные учебные дисциплины</t>
  </si>
  <si>
    <t>УД.01</t>
  </si>
  <si>
    <t>Индивидуальный проект</t>
  </si>
  <si>
    <t>П.00</t>
  </si>
  <si>
    <t xml:space="preserve">Профессиональный цикл </t>
  </si>
  <si>
    <t>ОП.00</t>
  </si>
  <si>
    <t xml:space="preserve">Общепрофессиональный цикл </t>
  </si>
  <si>
    <t>ОП01</t>
  </si>
  <si>
    <t>Технические измерения</t>
  </si>
  <si>
    <t>ОП.02</t>
  </si>
  <si>
    <t>Техническая графика</t>
  </si>
  <si>
    <t>ОП.03</t>
  </si>
  <si>
    <t>Основы материаловедения</t>
  </si>
  <si>
    <t>ОП.04</t>
  </si>
  <si>
    <t xml:space="preserve">Общая технология производства </t>
  </si>
  <si>
    <t>ОП.05</t>
  </si>
  <si>
    <t>Безопасность жизнедеятельности</t>
  </si>
  <si>
    <t>ОП.06</t>
  </si>
  <si>
    <t>Основы предпринимательства</t>
  </si>
  <si>
    <t>ПМ.00</t>
  </si>
  <si>
    <t>Профессиональные модули</t>
  </si>
  <si>
    <t>ПМ.01</t>
  </si>
  <si>
    <t>Управление погрузочными машинами или кранами, самоходными погрузчиками различных конструкций, их техническое обслуживание и ремонт</t>
  </si>
  <si>
    <t>МДК.01.01</t>
  </si>
  <si>
    <t>Устройство погрузочных механизмов и самоходных погрузчиков</t>
  </si>
  <si>
    <t>МДК.01.02</t>
  </si>
  <si>
    <t>Основы управления погрузочными механизмами и самоходными погрузчиками</t>
  </si>
  <si>
    <t>МДК.01.03</t>
  </si>
  <si>
    <t>Основы безопасности проведения грузоподъемных работ</t>
  </si>
  <si>
    <t>МДК.01.04</t>
  </si>
  <si>
    <t>Техническое обслуживание и ремонт погрузочных механизмов и самоходных погрузчиков</t>
  </si>
  <si>
    <t>УП.01</t>
  </si>
  <si>
    <t>Учебная практика</t>
  </si>
  <si>
    <t>ПП.01</t>
  </si>
  <si>
    <t>Производственная практика</t>
  </si>
  <si>
    <t>ПМ.02</t>
  </si>
  <si>
    <t>Управление трелевочными машинами различных конструкций, их техническое обслуживание и ремонт</t>
  </si>
  <si>
    <t>МДК.02.01</t>
  </si>
  <si>
    <t>Устройство трелевочных машин</t>
  </si>
  <si>
    <t>МДК.02.02</t>
  </si>
  <si>
    <t>Основы управления трелевочными машинами и безопасность движения</t>
  </si>
  <si>
    <t>МДК.02.03</t>
  </si>
  <si>
    <t>Техническое обслуживание и ремонт трелевочных машин</t>
  </si>
  <si>
    <t>УП.02</t>
  </si>
  <si>
    <t>ПП.02</t>
  </si>
  <si>
    <t>ПМ.03</t>
  </si>
  <si>
    <t>Управление тракторами, тягачами и сплоточными агрегатами различных конструкций, их техническое обслуживание и ремонт</t>
  </si>
  <si>
    <t>МДК.03.01</t>
  </si>
  <si>
    <t>Устройство тракторов, тягачей и сплоточных агрегатов</t>
  </si>
  <si>
    <t>МДК.03.02</t>
  </si>
  <si>
    <t>Основы управления тракторами и тягачами при подготовке лесосек, трелевке и вывозе леса</t>
  </si>
  <si>
    <t>МДК.03.03</t>
  </si>
  <si>
    <t>Основы управления сплоточными агрегатами</t>
  </si>
  <si>
    <t>МДК.03.04</t>
  </si>
  <si>
    <t xml:space="preserve">Техническое обслуживание и ремонт тракторов, тягачей и сплоточных агрегатов </t>
  </si>
  <si>
    <t>УП.03</t>
  </si>
  <si>
    <t>ПП.03</t>
  </si>
  <si>
    <t>ФК.00</t>
  </si>
  <si>
    <t>Всего</t>
  </si>
  <si>
    <t>1 нед.</t>
  </si>
  <si>
    <t>2 нед.</t>
  </si>
  <si>
    <t>1 нед</t>
  </si>
  <si>
    <t>ГИА</t>
  </si>
  <si>
    <t>Государственная итоговая аттестация</t>
  </si>
  <si>
    <t>3 нед.</t>
  </si>
  <si>
    <t xml:space="preserve">Консультации для обучающихся из расчета 4 часа на одного обучающегося на каждый год </t>
  </si>
  <si>
    <t>Выполнение выпускной практической квалификационной работы</t>
  </si>
  <si>
    <t xml:space="preserve"> (защита письменной экзаменационной работы )</t>
  </si>
  <si>
    <t xml:space="preserve">   Вариативная часть часов (144)  распределена следующим образом:</t>
  </si>
  <si>
    <t>МДК.03.02Основы управления тракторами и тягачами при подготовке лесосек, трелевке и вывозе леса</t>
  </si>
  <si>
    <t>МДК.03.03 Основы управления тракторами и тягачами при подготовке лесосек, трелевке и вывозе леса</t>
  </si>
  <si>
    <t>Итого:</t>
  </si>
  <si>
    <t xml:space="preserve">Математика </t>
  </si>
  <si>
    <t>Дифференцированные зачеты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</si>
</sst>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charset val="204"/>
      <scheme val="minor"/>
    </font>
    <font>
      <b/>
      <sz val="11"/>
      <name val="Calibri"/>
      <charset val="204"/>
      <scheme val="minor"/>
    </font>
    <font>
      <b/>
      <sz val="10"/>
      <name val="Times New Roman"/>
      <charset val="204"/>
    </font>
    <font>
      <b/>
      <sz val="10"/>
      <name val="Calibri"/>
      <charset val="204"/>
      <scheme val="minor"/>
    </font>
    <font>
      <b/>
      <sz val="10"/>
      <color theme="1"/>
      <name val="Times New Roman"/>
      <charset val="204"/>
    </font>
    <font>
      <b/>
      <vertAlign val="subscript"/>
      <sz val="10"/>
      <name val="Times New Roman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wrapText="1"/>
    </xf>
    <xf numFmtId="0" fontId="2" fillId="5" borderId="4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wrapText="1"/>
    </xf>
    <xf numFmtId="0" fontId="2" fillId="6" borderId="4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wrapText="1"/>
    </xf>
    <xf numFmtId="49" fontId="2" fillId="5" borderId="4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9" borderId="0" xfId="0" applyFont="1" applyFill="1" applyBorder="1"/>
    <xf numFmtId="0" fontId="3" fillId="0" borderId="4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20" xfId="0" applyFont="1" applyBorder="1" applyAlignment="1"/>
    <xf numFmtId="0" fontId="4" fillId="0" borderId="0" xfId="0" applyFont="1" applyAlignment="1"/>
    <xf numFmtId="0" fontId="4" fillId="0" borderId="21" xfId="0" applyFont="1" applyBorder="1" applyAlignment="1"/>
    <xf numFmtId="0" fontId="1" fillId="0" borderId="20" xfId="0" applyFont="1" applyFill="1" applyBorder="1"/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17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1" fillId="0" borderId="17" xfId="0" applyFont="1" applyFill="1" applyBorder="1"/>
    <xf numFmtId="0" fontId="5" fillId="0" borderId="22" xfId="0" applyFont="1" applyFill="1" applyBorder="1" applyAlignment="1">
      <alignment horizontal="center" vertical="top" wrapText="1"/>
    </xf>
    <xf numFmtId="0" fontId="2" fillId="0" borderId="0" xfId="0" applyFont="1" applyBorder="1"/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wrapText="1"/>
    </xf>
    <xf numFmtId="0" fontId="4" fillId="0" borderId="0" xfId="0" applyFont="1"/>
    <xf numFmtId="0" fontId="4" fillId="0" borderId="21" xfId="0" applyFont="1" applyBorder="1"/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textRotation="90" wrapText="1"/>
    </xf>
    <xf numFmtId="0" fontId="2" fillId="3" borderId="10" xfId="0" applyFont="1" applyFill="1" applyBorder="1" applyAlignment="1">
      <alignment horizontal="center" textRotation="90" wrapText="1"/>
    </xf>
    <xf numFmtId="0" fontId="2" fillId="0" borderId="4" xfId="0" applyFont="1" applyBorder="1" applyAlignment="1">
      <alignment horizontal="right" wrapText="1"/>
    </xf>
    <xf numFmtId="0" fontId="2" fillId="0" borderId="9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center" vertical="top" textRotation="90" wrapText="1"/>
    </xf>
    <xf numFmtId="0" fontId="2" fillId="0" borderId="8" xfId="0" applyFont="1" applyBorder="1" applyAlignment="1">
      <alignment horizontal="center" vertical="top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workbookViewId="0">
      <selection activeCell="W12" sqref="W12"/>
    </sheetView>
  </sheetViews>
  <sheetFormatPr defaultColWidth="9.140625" defaultRowHeight="15"/>
  <cols>
    <col min="1" max="1" width="8.42578125" style="1" customWidth="1"/>
    <col min="2" max="2" width="34.42578125" style="1" customWidth="1"/>
    <col min="3" max="3" width="6.85546875" style="1" customWidth="1"/>
    <col min="4" max="4" width="5.42578125" style="1" customWidth="1"/>
    <col min="5" max="5" width="5.7109375" style="2" customWidth="1"/>
    <col min="6" max="6" width="5.140625" style="2" customWidth="1"/>
    <col min="7" max="7" width="7.85546875" style="2" customWidth="1"/>
    <col min="8" max="8" width="6.5703125" style="2" customWidth="1"/>
    <col min="9" max="9" width="6.140625" style="2" customWidth="1"/>
    <col min="10" max="10" width="5.7109375" style="2" customWidth="1"/>
    <col min="11" max="11" width="7" style="2" customWidth="1"/>
    <col min="12" max="12" width="6.140625" style="2" customWidth="1"/>
    <col min="13" max="13" width="6.5703125" style="2" customWidth="1"/>
    <col min="14" max="14" width="6.140625" style="2" customWidth="1"/>
    <col min="15" max="15" width="6.42578125" style="2" customWidth="1"/>
    <col min="16" max="16" width="7.140625" style="2" customWidth="1"/>
    <col min="17" max="16384" width="9.140625" style="1"/>
  </cols>
  <sheetData>
    <row r="1" spans="1:17" ht="15" customHeight="1">
      <c r="A1" s="88" t="s">
        <v>0</v>
      </c>
      <c r="B1" s="91" t="s">
        <v>1</v>
      </c>
      <c r="C1" s="116" t="s">
        <v>126</v>
      </c>
      <c r="D1" s="116" t="s">
        <v>18</v>
      </c>
      <c r="E1" s="104" t="s">
        <v>2</v>
      </c>
      <c r="F1" s="105"/>
      <c r="G1" s="105"/>
      <c r="H1" s="105"/>
      <c r="I1" s="105"/>
      <c r="J1" s="106"/>
      <c r="K1" s="114" t="s">
        <v>3</v>
      </c>
      <c r="L1" s="114"/>
      <c r="M1" s="114"/>
      <c r="N1" s="114"/>
      <c r="O1" s="114"/>
      <c r="P1" s="115"/>
    </row>
    <row r="2" spans="1:17">
      <c r="A2" s="89"/>
      <c r="B2" s="92"/>
      <c r="C2" s="117"/>
      <c r="D2" s="117"/>
      <c r="E2" s="107"/>
      <c r="F2" s="108"/>
      <c r="G2" s="108"/>
      <c r="H2" s="108"/>
      <c r="I2" s="108"/>
      <c r="J2" s="109"/>
      <c r="K2" s="79" t="s">
        <v>4</v>
      </c>
      <c r="L2" s="79"/>
      <c r="M2" s="79"/>
      <c r="N2" s="79"/>
      <c r="O2" s="79"/>
      <c r="P2" s="80"/>
    </row>
    <row r="3" spans="1:17" ht="15" customHeight="1">
      <c r="A3" s="89"/>
      <c r="B3" s="92"/>
      <c r="C3" s="117"/>
      <c r="D3" s="117"/>
      <c r="E3" s="96" t="s">
        <v>5</v>
      </c>
      <c r="F3" s="83" t="s">
        <v>6</v>
      </c>
      <c r="G3" s="67" t="s">
        <v>7</v>
      </c>
      <c r="H3" s="68"/>
      <c r="I3" s="68"/>
      <c r="J3" s="68"/>
      <c r="K3" s="81" t="s">
        <v>8</v>
      </c>
      <c r="L3" s="81"/>
      <c r="M3" s="81" t="s">
        <v>9</v>
      </c>
      <c r="N3" s="81"/>
      <c r="O3" s="81" t="s">
        <v>10</v>
      </c>
      <c r="P3" s="82"/>
    </row>
    <row r="4" spans="1:17" ht="15" customHeight="1">
      <c r="A4" s="89"/>
      <c r="B4" s="92"/>
      <c r="C4" s="117"/>
      <c r="D4" s="117"/>
      <c r="E4" s="96"/>
      <c r="F4" s="83"/>
      <c r="G4" s="75" t="s">
        <v>11</v>
      </c>
      <c r="H4" s="92" t="s">
        <v>12</v>
      </c>
      <c r="I4" s="92"/>
      <c r="J4" s="110" t="s">
        <v>13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36">
        <v>6</v>
      </c>
    </row>
    <row r="5" spans="1:17">
      <c r="A5" s="89"/>
      <c r="B5" s="92"/>
      <c r="C5" s="117"/>
      <c r="D5" s="117"/>
      <c r="E5" s="96"/>
      <c r="F5" s="83"/>
      <c r="G5" s="75"/>
      <c r="H5" s="92"/>
      <c r="I5" s="92"/>
      <c r="J5" s="110"/>
      <c r="K5" s="4" t="s">
        <v>15</v>
      </c>
      <c r="L5" s="4" t="s">
        <v>15</v>
      </c>
      <c r="M5" s="4" t="s">
        <v>16</v>
      </c>
      <c r="N5" s="4" t="s">
        <v>16</v>
      </c>
      <c r="O5" s="4" t="s">
        <v>16</v>
      </c>
      <c r="P5" s="36" t="s">
        <v>15</v>
      </c>
    </row>
    <row r="6" spans="1:17">
      <c r="A6" s="89"/>
      <c r="B6" s="92"/>
      <c r="C6" s="117"/>
      <c r="D6" s="117"/>
      <c r="E6" s="96"/>
      <c r="F6" s="83"/>
      <c r="G6" s="75"/>
      <c r="H6" s="92"/>
      <c r="I6" s="92"/>
      <c r="J6" s="110"/>
      <c r="K6" s="4">
        <v>17</v>
      </c>
      <c r="L6" s="4">
        <v>23</v>
      </c>
      <c r="M6" s="4">
        <v>17</v>
      </c>
      <c r="N6" s="4">
        <v>22</v>
      </c>
      <c r="O6" s="4">
        <v>16</v>
      </c>
      <c r="P6" s="36">
        <v>20</v>
      </c>
      <c r="Q6" s="1">
        <f>SUM(K6:P6)</f>
        <v>115</v>
      </c>
    </row>
    <row r="7" spans="1:17" ht="15.75" customHeight="1">
      <c r="A7" s="89"/>
      <c r="B7" s="92"/>
      <c r="C7" s="117"/>
      <c r="D7" s="117"/>
      <c r="E7" s="96"/>
      <c r="F7" s="83"/>
      <c r="G7" s="75"/>
      <c r="H7" s="92"/>
      <c r="I7" s="92"/>
      <c r="J7" s="110"/>
      <c r="K7" s="4" t="s">
        <v>17</v>
      </c>
      <c r="L7" s="4" t="s">
        <v>17</v>
      </c>
      <c r="M7" s="4" t="s">
        <v>17</v>
      </c>
      <c r="N7" s="4" t="s">
        <v>17</v>
      </c>
      <c r="O7" s="4" t="s">
        <v>17</v>
      </c>
      <c r="P7" s="36" t="s">
        <v>17</v>
      </c>
    </row>
    <row r="8" spans="1:17" ht="82.5" customHeight="1" thickBot="1">
      <c r="A8" s="90"/>
      <c r="B8" s="93"/>
      <c r="C8" s="118"/>
      <c r="D8" s="118"/>
      <c r="E8" s="97"/>
      <c r="F8" s="84"/>
      <c r="G8" s="76"/>
      <c r="H8" s="70" t="s">
        <v>19</v>
      </c>
      <c r="I8" s="70" t="s">
        <v>20</v>
      </c>
      <c r="J8" s="111"/>
      <c r="K8" s="69"/>
      <c r="L8" s="71"/>
      <c r="M8" s="71"/>
      <c r="N8" s="71"/>
      <c r="O8" s="71"/>
      <c r="P8" s="72"/>
    </row>
    <row r="9" spans="1:17" ht="15.75" thickBot="1">
      <c r="A9" s="5">
        <v>1</v>
      </c>
      <c r="B9" s="6">
        <v>2</v>
      </c>
      <c r="C9" s="6">
        <v>3</v>
      </c>
      <c r="D9" s="6">
        <v>4</v>
      </c>
      <c r="E9" s="7">
        <v>5</v>
      </c>
      <c r="F9" s="6">
        <v>6</v>
      </c>
      <c r="G9" s="7">
        <v>7</v>
      </c>
      <c r="H9" s="6">
        <v>8</v>
      </c>
      <c r="I9" s="6">
        <v>9</v>
      </c>
      <c r="J9" s="30">
        <v>10</v>
      </c>
      <c r="K9" s="6">
        <v>13</v>
      </c>
      <c r="L9" s="30">
        <v>14</v>
      </c>
      <c r="M9" s="6">
        <v>15</v>
      </c>
      <c r="N9" s="6">
        <v>16</v>
      </c>
      <c r="O9" s="6">
        <v>17</v>
      </c>
      <c r="P9" s="37">
        <v>18</v>
      </c>
    </row>
    <row r="10" spans="1:17" ht="16.5" customHeight="1" thickBot="1">
      <c r="A10" s="8" t="s">
        <v>21</v>
      </c>
      <c r="B10" s="9" t="s">
        <v>22</v>
      </c>
      <c r="C10" s="10">
        <f>C11+C20+C26</f>
        <v>13</v>
      </c>
      <c r="D10" s="10">
        <f t="shared" ref="D10:P10" si="0">D11+D20+D26</f>
        <v>3</v>
      </c>
      <c r="E10" s="10">
        <f t="shared" si="0"/>
        <v>3078</v>
      </c>
      <c r="F10" s="10">
        <f t="shared" si="0"/>
        <v>1026</v>
      </c>
      <c r="G10" s="10">
        <f t="shared" si="0"/>
        <v>2052</v>
      </c>
      <c r="H10" s="10">
        <f t="shared" si="0"/>
        <v>1256</v>
      </c>
      <c r="I10" s="10">
        <f t="shared" si="0"/>
        <v>796</v>
      </c>
      <c r="J10" s="10">
        <f t="shared" si="0"/>
        <v>0</v>
      </c>
      <c r="K10" s="10">
        <f t="shared" si="0"/>
        <v>496</v>
      </c>
      <c r="L10" s="10">
        <f t="shared" si="0"/>
        <v>560</v>
      </c>
      <c r="M10" s="10">
        <f t="shared" si="0"/>
        <v>519</v>
      </c>
      <c r="N10" s="10">
        <f t="shared" si="0"/>
        <v>346</v>
      </c>
      <c r="O10" s="10">
        <f t="shared" si="0"/>
        <v>131</v>
      </c>
      <c r="P10" s="38">
        <f t="shared" si="0"/>
        <v>0</v>
      </c>
    </row>
    <row r="11" spans="1:17" ht="19.5" customHeight="1">
      <c r="A11" s="11" t="s">
        <v>23</v>
      </c>
      <c r="B11" s="11" t="s">
        <v>24</v>
      </c>
      <c r="C11" s="12">
        <v>7</v>
      </c>
      <c r="D11" s="12">
        <v>2</v>
      </c>
      <c r="E11" s="12">
        <f>SUM(E12:E19)</f>
        <v>1955</v>
      </c>
      <c r="F11" s="12">
        <f>SUM(F12:F19)</f>
        <v>652</v>
      </c>
      <c r="G11" s="12">
        <f>SUM(G12:G19)</f>
        <v>1303</v>
      </c>
      <c r="H11" s="12">
        <f t="shared" ref="H11:P11" si="1">SUM(H12:H19)</f>
        <v>842</v>
      </c>
      <c r="I11" s="12">
        <f t="shared" si="1"/>
        <v>461</v>
      </c>
      <c r="J11" s="12">
        <f t="shared" si="1"/>
        <v>0</v>
      </c>
      <c r="K11" s="12">
        <f t="shared" si="1"/>
        <v>247</v>
      </c>
      <c r="L11" s="12">
        <f t="shared" si="1"/>
        <v>426</v>
      </c>
      <c r="M11" s="12">
        <f t="shared" si="1"/>
        <v>367</v>
      </c>
      <c r="N11" s="12">
        <f t="shared" si="1"/>
        <v>263</v>
      </c>
      <c r="O11" s="12">
        <f t="shared" si="1"/>
        <v>0</v>
      </c>
      <c r="P11" s="12">
        <f t="shared" si="1"/>
        <v>0</v>
      </c>
      <c r="Q11" s="1">
        <f t="shared" ref="Q11:Q26" si="2">SUM(K11:P11)</f>
        <v>1303</v>
      </c>
    </row>
    <row r="12" spans="1:17" ht="16.5" customHeight="1">
      <c r="A12" s="13" t="s">
        <v>25</v>
      </c>
      <c r="B12" s="13" t="s">
        <v>26</v>
      </c>
      <c r="C12" s="3">
        <v>2</v>
      </c>
      <c r="D12" s="3">
        <v>4</v>
      </c>
      <c r="E12" s="14">
        <f>F12+G12</f>
        <v>171</v>
      </c>
      <c r="F12" s="2">
        <f>G12/2</f>
        <v>57</v>
      </c>
      <c r="G12" s="14">
        <v>114</v>
      </c>
      <c r="H12" s="3">
        <v>114</v>
      </c>
      <c r="I12" s="3">
        <v>0</v>
      </c>
      <c r="J12" s="3"/>
      <c r="K12" s="3">
        <v>36</v>
      </c>
      <c r="L12" s="31">
        <v>22</v>
      </c>
      <c r="M12" s="15">
        <v>26</v>
      </c>
      <c r="N12" s="15">
        <v>30</v>
      </c>
      <c r="O12" s="3">
        <v>0</v>
      </c>
      <c r="P12" s="3">
        <v>0</v>
      </c>
      <c r="Q12" s="1">
        <f t="shared" si="2"/>
        <v>114</v>
      </c>
    </row>
    <row r="13" spans="1:17" ht="19.5" customHeight="1">
      <c r="A13" s="13" t="s">
        <v>27</v>
      </c>
      <c r="B13" s="13" t="s">
        <v>28</v>
      </c>
      <c r="C13" s="15">
        <v>4</v>
      </c>
      <c r="D13" s="3">
        <v>0</v>
      </c>
      <c r="E13" s="14">
        <f t="shared" ref="E13:E19" si="3">F13+G13</f>
        <v>339</v>
      </c>
      <c r="F13" s="16">
        <f t="shared" ref="F13:F19" si="4">G13/2</f>
        <v>113</v>
      </c>
      <c r="G13" s="14">
        <v>226</v>
      </c>
      <c r="H13" s="3">
        <v>226</v>
      </c>
      <c r="I13" s="3">
        <v>0</v>
      </c>
      <c r="J13" s="3"/>
      <c r="K13" s="3">
        <v>38</v>
      </c>
      <c r="L13" s="3">
        <v>54</v>
      </c>
      <c r="M13" s="15">
        <v>36</v>
      </c>
      <c r="N13" s="31">
        <v>98</v>
      </c>
      <c r="O13" s="3">
        <v>0</v>
      </c>
      <c r="P13" s="3">
        <v>0</v>
      </c>
      <c r="Q13" s="1">
        <f t="shared" si="2"/>
        <v>226</v>
      </c>
    </row>
    <row r="14" spans="1:17" ht="16.5" customHeight="1">
      <c r="A14" s="13" t="s">
        <v>29</v>
      </c>
      <c r="B14" s="13" t="s">
        <v>30</v>
      </c>
      <c r="C14" s="15">
        <v>3</v>
      </c>
      <c r="D14" s="3">
        <v>0</v>
      </c>
      <c r="E14" s="14">
        <f t="shared" si="3"/>
        <v>255</v>
      </c>
      <c r="F14" s="16">
        <f t="shared" si="4"/>
        <v>85</v>
      </c>
      <c r="G14" s="14">
        <v>170</v>
      </c>
      <c r="H14" s="3">
        <v>0</v>
      </c>
      <c r="I14" s="3">
        <v>170</v>
      </c>
      <c r="J14" s="3"/>
      <c r="K14" s="3">
        <v>54</v>
      </c>
      <c r="L14" s="3">
        <v>32</v>
      </c>
      <c r="M14" s="31">
        <v>84</v>
      </c>
      <c r="N14" s="15">
        <v>0</v>
      </c>
      <c r="O14" s="3">
        <v>0</v>
      </c>
      <c r="P14" s="3">
        <v>0</v>
      </c>
      <c r="Q14" s="1">
        <f t="shared" si="2"/>
        <v>170</v>
      </c>
    </row>
    <row r="15" spans="1:17" ht="26.25" customHeight="1">
      <c r="A15" s="17" t="s">
        <v>31</v>
      </c>
      <c r="B15" s="13" t="s">
        <v>125</v>
      </c>
      <c r="C15" s="15">
        <v>2</v>
      </c>
      <c r="D15" s="3">
        <v>4</v>
      </c>
      <c r="E15" s="14">
        <f t="shared" si="3"/>
        <v>513</v>
      </c>
      <c r="F15" s="16">
        <f t="shared" si="4"/>
        <v>171</v>
      </c>
      <c r="G15" s="14">
        <v>342</v>
      </c>
      <c r="H15" s="3">
        <f>342-90</f>
        <v>252</v>
      </c>
      <c r="I15" s="3">
        <v>90</v>
      </c>
      <c r="J15" s="3"/>
      <c r="K15" s="3">
        <v>68</v>
      </c>
      <c r="L15" s="31">
        <v>86</v>
      </c>
      <c r="M15" s="15">
        <v>98</v>
      </c>
      <c r="N15" s="15">
        <v>90</v>
      </c>
      <c r="O15" s="3">
        <v>0</v>
      </c>
      <c r="P15" s="3">
        <v>0</v>
      </c>
      <c r="Q15" s="1">
        <f t="shared" si="2"/>
        <v>342</v>
      </c>
    </row>
    <row r="16" spans="1:17" ht="19.5" customHeight="1">
      <c r="A16" s="17" t="s">
        <v>32</v>
      </c>
      <c r="B16" s="13" t="s">
        <v>33</v>
      </c>
      <c r="C16" s="15">
        <v>2</v>
      </c>
      <c r="D16" s="3">
        <v>0</v>
      </c>
      <c r="E16" s="14">
        <f t="shared" si="3"/>
        <v>258</v>
      </c>
      <c r="F16" s="16">
        <f t="shared" si="4"/>
        <v>86</v>
      </c>
      <c r="G16" s="14">
        <v>172</v>
      </c>
      <c r="H16" s="3">
        <v>172</v>
      </c>
      <c r="I16" s="3">
        <v>0</v>
      </c>
      <c r="J16" s="3"/>
      <c r="K16" s="3">
        <v>0</v>
      </c>
      <c r="L16" s="31">
        <v>172</v>
      </c>
      <c r="M16" s="15">
        <v>0</v>
      </c>
      <c r="N16" s="15">
        <v>0</v>
      </c>
      <c r="O16" s="3">
        <v>0</v>
      </c>
      <c r="P16" s="3">
        <v>0</v>
      </c>
      <c r="Q16" s="1">
        <f t="shared" si="2"/>
        <v>172</v>
      </c>
    </row>
    <row r="17" spans="1:17" ht="17.25" customHeight="1">
      <c r="A17" s="17" t="s">
        <v>34</v>
      </c>
      <c r="B17" s="13" t="s">
        <v>35</v>
      </c>
      <c r="C17" s="15" t="s">
        <v>36</v>
      </c>
      <c r="D17" s="3">
        <v>0</v>
      </c>
      <c r="E17" s="14">
        <f t="shared" si="3"/>
        <v>257</v>
      </c>
      <c r="F17" s="16">
        <v>86</v>
      </c>
      <c r="G17" s="14">
        <v>171</v>
      </c>
      <c r="H17" s="3">
        <v>4</v>
      </c>
      <c r="I17" s="3">
        <f>171-4</f>
        <v>167</v>
      </c>
      <c r="J17" s="3"/>
      <c r="K17" s="3">
        <v>51</v>
      </c>
      <c r="L17" s="3">
        <v>60</v>
      </c>
      <c r="M17" s="15">
        <v>51</v>
      </c>
      <c r="N17" s="15">
        <v>9</v>
      </c>
      <c r="O17" s="3">
        <v>0</v>
      </c>
      <c r="P17" s="3">
        <v>0</v>
      </c>
      <c r="Q17" s="1">
        <f t="shared" si="2"/>
        <v>171</v>
      </c>
    </row>
    <row r="18" spans="1:17" ht="16.5" customHeight="1">
      <c r="A18" s="17" t="s">
        <v>37</v>
      </c>
      <c r="B18" s="13" t="s">
        <v>38</v>
      </c>
      <c r="C18" s="15">
        <v>3</v>
      </c>
      <c r="D18" s="3">
        <v>0</v>
      </c>
      <c r="E18" s="14">
        <f t="shared" si="3"/>
        <v>108</v>
      </c>
      <c r="F18" s="16">
        <f t="shared" si="4"/>
        <v>36</v>
      </c>
      <c r="G18" s="14">
        <v>72</v>
      </c>
      <c r="H18" s="3">
        <v>56</v>
      </c>
      <c r="I18" s="3">
        <v>16</v>
      </c>
      <c r="J18" s="3"/>
      <c r="K18" s="3">
        <v>0</v>
      </c>
      <c r="L18" s="3">
        <v>0</v>
      </c>
      <c r="M18" s="31">
        <v>72</v>
      </c>
      <c r="N18" s="15">
        <v>0</v>
      </c>
      <c r="O18" s="3">
        <v>0</v>
      </c>
      <c r="P18" s="3">
        <v>0</v>
      </c>
      <c r="Q18" s="1">
        <f t="shared" si="2"/>
        <v>72</v>
      </c>
    </row>
    <row r="19" spans="1:17" ht="16.5" customHeight="1">
      <c r="A19" s="17" t="s">
        <v>39</v>
      </c>
      <c r="B19" s="13" t="s">
        <v>40</v>
      </c>
      <c r="C19" s="15">
        <v>4</v>
      </c>
      <c r="D19" s="3">
        <v>0</v>
      </c>
      <c r="E19" s="14">
        <f t="shared" si="3"/>
        <v>54</v>
      </c>
      <c r="F19" s="16">
        <f t="shared" si="4"/>
        <v>18</v>
      </c>
      <c r="G19" s="14">
        <v>36</v>
      </c>
      <c r="H19" s="3">
        <v>18</v>
      </c>
      <c r="I19" s="3">
        <v>18</v>
      </c>
      <c r="J19" s="3"/>
      <c r="K19" s="3">
        <v>0</v>
      </c>
      <c r="L19" s="3">
        <v>0</v>
      </c>
      <c r="M19" s="15">
        <v>0</v>
      </c>
      <c r="N19" s="31">
        <v>36</v>
      </c>
      <c r="O19" s="3">
        <v>0</v>
      </c>
      <c r="P19" s="3">
        <v>0</v>
      </c>
      <c r="Q19" s="1">
        <f t="shared" si="2"/>
        <v>36</v>
      </c>
    </row>
    <row r="20" spans="1:17" ht="25.5" customHeight="1">
      <c r="A20" s="18"/>
      <c r="B20" s="19" t="s">
        <v>41</v>
      </c>
      <c r="C20" s="20">
        <v>5</v>
      </c>
      <c r="D20" s="20">
        <v>1</v>
      </c>
      <c r="E20" s="20">
        <f>SUM(E21:E25)</f>
        <v>1035</v>
      </c>
      <c r="F20" s="20">
        <f t="shared" ref="F20:P20" si="5">SUM(F21:F25)</f>
        <v>345</v>
      </c>
      <c r="G20" s="20">
        <f t="shared" si="5"/>
        <v>690</v>
      </c>
      <c r="H20" s="20">
        <f t="shared" si="5"/>
        <v>410</v>
      </c>
      <c r="I20" s="20">
        <f t="shared" si="5"/>
        <v>280</v>
      </c>
      <c r="J20" s="20">
        <f t="shared" si="5"/>
        <v>0</v>
      </c>
      <c r="K20" s="20">
        <f t="shared" si="5"/>
        <v>249</v>
      </c>
      <c r="L20" s="20">
        <f t="shared" si="5"/>
        <v>134</v>
      </c>
      <c r="M20" s="15">
        <f t="shared" si="5"/>
        <v>152</v>
      </c>
      <c r="N20" s="15">
        <f t="shared" si="5"/>
        <v>83</v>
      </c>
      <c r="O20" s="20">
        <f t="shared" si="5"/>
        <v>72</v>
      </c>
      <c r="P20" s="20">
        <f t="shared" si="5"/>
        <v>0</v>
      </c>
      <c r="Q20" s="1">
        <f t="shared" si="2"/>
        <v>690</v>
      </c>
    </row>
    <row r="21" spans="1:17" ht="17.25" customHeight="1">
      <c r="A21" s="17" t="s">
        <v>42</v>
      </c>
      <c r="B21" s="13" t="s">
        <v>43</v>
      </c>
      <c r="C21" s="15">
        <v>3</v>
      </c>
      <c r="D21" s="3">
        <v>0</v>
      </c>
      <c r="E21" s="14">
        <f>F21+G21</f>
        <v>297</v>
      </c>
      <c r="F21" s="3">
        <f>G21/2</f>
        <v>99</v>
      </c>
      <c r="G21" s="14">
        <v>198</v>
      </c>
      <c r="H21" s="3">
        <v>58</v>
      </c>
      <c r="I21" s="3">
        <v>140</v>
      </c>
      <c r="J21" s="3"/>
      <c r="K21" s="3">
        <v>71</v>
      </c>
      <c r="L21" s="3">
        <v>67</v>
      </c>
      <c r="M21" s="31">
        <v>60</v>
      </c>
      <c r="N21" s="15">
        <v>0</v>
      </c>
      <c r="O21" s="3">
        <v>0</v>
      </c>
      <c r="P21" s="3">
        <v>0</v>
      </c>
      <c r="Q21" s="1">
        <f t="shared" si="2"/>
        <v>198</v>
      </c>
    </row>
    <row r="22" spans="1:17" ht="18" customHeight="1">
      <c r="A22" s="17" t="s">
        <v>44</v>
      </c>
      <c r="B22" s="13" t="s">
        <v>45</v>
      </c>
      <c r="C22" s="15">
        <v>2</v>
      </c>
      <c r="D22" s="3">
        <v>4</v>
      </c>
      <c r="E22" s="14">
        <f t="shared" ref="E22:E25" si="6">F22+G22</f>
        <v>351</v>
      </c>
      <c r="F22" s="3">
        <f>G22/2</f>
        <v>117</v>
      </c>
      <c r="G22" s="14">
        <v>234</v>
      </c>
      <c r="H22" s="3">
        <v>134</v>
      </c>
      <c r="I22" s="3">
        <v>100</v>
      </c>
      <c r="J22" s="3"/>
      <c r="K22" s="3">
        <v>64</v>
      </c>
      <c r="L22" s="31">
        <v>67</v>
      </c>
      <c r="M22" s="15">
        <v>56</v>
      </c>
      <c r="N22" s="15">
        <v>47</v>
      </c>
      <c r="O22" s="3">
        <v>0</v>
      </c>
      <c r="P22" s="3">
        <v>0</v>
      </c>
      <c r="Q22" s="1">
        <f t="shared" si="2"/>
        <v>234</v>
      </c>
    </row>
    <row r="23" spans="1:17" ht="17.25" customHeight="1">
      <c r="A23" s="17" t="s">
        <v>46</v>
      </c>
      <c r="B23" s="13" t="s">
        <v>47</v>
      </c>
      <c r="C23" s="15">
        <v>1</v>
      </c>
      <c r="D23" s="3">
        <v>0</v>
      </c>
      <c r="E23" s="14">
        <f t="shared" si="6"/>
        <v>171</v>
      </c>
      <c r="F23" s="3">
        <f>G23/2</f>
        <v>57</v>
      </c>
      <c r="G23" s="14">
        <v>114</v>
      </c>
      <c r="H23" s="3">
        <v>86</v>
      </c>
      <c r="I23" s="3">
        <v>28</v>
      </c>
      <c r="J23" s="3"/>
      <c r="K23" s="31">
        <v>114</v>
      </c>
      <c r="L23" s="3">
        <v>0</v>
      </c>
      <c r="M23" s="15">
        <v>0</v>
      </c>
      <c r="N23" s="15">
        <v>0</v>
      </c>
      <c r="O23" s="3">
        <v>0</v>
      </c>
      <c r="P23" s="3">
        <v>0</v>
      </c>
      <c r="Q23" s="1">
        <f t="shared" si="2"/>
        <v>114</v>
      </c>
    </row>
    <row r="24" spans="1:17" ht="12.75" customHeight="1">
      <c r="A24" s="17" t="s">
        <v>48</v>
      </c>
      <c r="B24" s="13" t="s">
        <v>49</v>
      </c>
      <c r="C24" s="15">
        <v>4</v>
      </c>
      <c r="D24" s="3">
        <v>0</v>
      </c>
      <c r="E24" s="14">
        <f t="shared" si="6"/>
        <v>108</v>
      </c>
      <c r="F24" s="3">
        <f>G24/2</f>
        <v>36</v>
      </c>
      <c r="G24" s="14">
        <v>72</v>
      </c>
      <c r="H24" s="3">
        <v>60</v>
      </c>
      <c r="I24" s="3">
        <v>12</v>
      </c>
      <c r="J24" s="3"/>
      <c r="K24" s="3">
        <v>0</v>
      </c>
      <c r="L24" s="3">
        <v>0</v>
      </c>
      <c r="M24" s="15">
        <v>36</v>
      </c>
      <c r="N24" s="31">
        <v>36</v>
      </c>
      <c r="O24" s="3">
        <v>0</v>
      </c>
      <c r="P24" s="3">
        <v>0</v>
      </c>
      <c r="Q24" s="1">
        <f t="shared" si="2"/>
        <v>72</v>
      </c>
    </row>
    <row r="25" spans="1:17" ht="25.5" customHeight="1">
      <c r="A25" s="17" t="s">
        <v>50</v>
      </c>
      <c r="B25" s="13" t="s">
        <v>51</v>
      </c>
      <c r="C25" s="15">
        <v>5</v>
      </c>
      <c r="D25" s="3">
        <v>0</v>
      </c>
      <c r="E25" s="14">
        <f t="shared" si="6"/>
        <v>108</v>
      </c>
      <c r="F25" s="3">
        <f>G25/2</f>
        <v>36</v>
      </c>
      <c r="G25" s="14">
        <v>72</v>
      </c>
      <c r="H25" s="3">
        <v>72</v>
      </c>
      <c r="I25" s="3">
        <v>0</v>
      </c>
      <c r="J25" s="3"/>
      <c r="K25" s="3">
        <v>0</v>
      </c>
      <c r="L25" s="3">
        <v>0</v>
      </c>
      <c r="M25" s="3">
        <v>0</v>
      </c>
      <c r="N25" s="3">
        <v>0</v>
      </c>
      <c r="O25" s="31">
        <v>72</v>
      </c>
      <c r="P25" s="3">
        <v>0</v>
      </c>
      <c r="Q25" s="1">
        <f t="shared" si="2"/>
        <v>72</v>
      </c>
    </row>
    <row r="26" spans="1:17" ht="14.25" customHeight="1">
      <c r="A26" s="19" t="s">
        <v>52</v>
      </c>
      <c r="B26" s="19" t="s">
        <v>53</v>
      </c>
      <c r="C26" s="20">
        <v>1</v>
      </c>
      <c r="D26" s="20">
        <v>0</v>
      </c>
      <c r="E26" s="20">
        <f>SUM(E27)</f>
        <v>88</v>
      </c>
      <c r="F26" s="20">
        <f t="shared" ref="F26:P26" si="7">SUM(F27)</f>
        <v>29</v>
      </c>
      <c r="G26" s="20">
        <f t="shared" si="7"/>
        <v>59</v>
      </c>
      <c r="H26" s="20">
        <f t="shared" si="7"/>
        <v>4</v>
      </c>
      <c r="I26" s="20">
        <f t="shared" si="7"/>
        <v>55</v>
      </c>
      <c r="J26" s="20">
        <f t="shared" si="7"/>
        <v>0</v>
      </c>
      <c r="K26" s="20">
        <f t="shared" si="7"/>
        <v>0</v>
      </c>
      <c r="L26" s="20">
        <f t="shared" si="7"/>
        <v>0</v>
      </c>
      <c r="M26" s="20">
        <f t="shared" si="7"/>
        <v>0</v>
      </c>
      <c r="N26" s="20">
        <f t="shared" si="7"/>
        <v>0</v>
      </c>
      <c r="O26" s="20">
        <f t="shared" si="7"/>
        <v>59</v>
      </c>
      <c r="P26" s="20">
        <f t="shared" si="7"/>
        <v>0</v>
      </c>
      <c r="Q26" s="1">
        <f t="shared" si="2"/>
        <v>59</v>
      </c>
    </row>
    <row r="27" spans="1:17">
      <c r="A27" s="13" t="s">
        <v>54</v>
      </c>
      <c r="B27" s="13" t="s">
        <v>55</v>
      </c>
      <c r="C27" s="3">
        <v>5</v>
      </c>
      <c r="D27" s="3">
        <v>0</v>
      </c>
      <c r="E27" s="14">
        <f>F27+G27</f>
        <v>88</v>
      </c>
      <c r="F27" s="3">
        <v>29</v>
      </c>
      <c r="G27" s="14">
        <v>59</v>
      </c>
      <c r="H27" s="3">
        <v>4</v>
      </c>
      <c r="I27" s="3">
        <v>55</v>
      </c>
      <c r="J27" s="3"/>
      <c r="K27" s="3">
        <v>0</v>
      </c>
      <c r="L27" s="3">
        <v>0</v>
      </c>
      <c r="M27" s="3">
        <v>0</v>
      </c>
      <c r="N27" s="3">
        <v>0</v>
      </c>
      <c r="O27" s="31">
        <v>59</v>
      </c>
      <c r="P27" s="3">
        <v>0</v>
      </c>
    </row>
    <row r="28" spans="1:17">
      <c r="A28" s="19" t="s">
        <v>56</v>
      </c>
      <c r="B28" s="19" t="s">
        <v>57</v>
      </c>
      <c r="C28" s="20">
        <f>C29+C36</f>
        <v>14</v>
      </c>
      <c r="D28" s="20">
        <f>D29+D36</f>
        <v>7</v>
      </c>
      <c r="E28" s="20">
        <f t="shared" ref="E28:P28" si="8">E29+E36+E57</f>
        <v>2485</v>
      </c>
      <c r="F28" s="20">
        <f t="shared" si="8"/>
        <v>397</v>
      </c>
      <c r="G28" s="20">
        <f t="shared" si="8"/>
        <v>2088</v>
      </c>
      <c r="H28" s="20">
        <f t="shared" si="8"/>
        <v>362</v>
      </c>
      <c r="I28" s="20">
        <f t="shared" si="8"/>
        <v>394</v>
      </c>
      <c r="J28" s="20">
        <f t="shared" si="8"/>
        <v>1332</v>
      </c>
      <c r="K28" s="20">
        <f t="shared" si="8"/>
        <v>116</v>
      </c>
      <c r="L28" s="20">
        <f t="shared" si="8"/>
        <v>268</v>
      </c>
      <c r="M28" s="20">
        <f t="shared" si="8"/>
        <v>93</v>
      </c>
      <c r="N28" s="20">
        <f t="shared" si="8"/>
        <v>446</v>
      </c>
      <c r="O28" s="20">
        <f t="shared" si="8"/>
        <v>445</v>
      </c>
      <c r="P28" s="20">
        <f t="shared" si="8"/>
        <v>720</v>
      </c>
    </row>
    <row r="29" spans="1:17">
      <c r="A29" s="19" t="s">
        <v>58</v>
      </c>
      <c r="B29" s="19" t="s">
        <v>59</v>
      </c>
      <c r="C29" s="20">
        <v>6</v>
      </c>
      <c r="D29" s="20">
        <v>0</v>
      </c>
      <c r="E29" s="20">
        <f>SUM(E30:E35)</f>
        <v>350</v>
      </c>
      <c r="F29" s="20">
        <f t="shared" ref="F29:P29" si="9">SUM(F30:F35)</f>
        <v>117</v>
      </c>
      <c r="G29" s="20">
        <f t="shared" si="9"/>
        <v>233</v>
      </c>
      <c r="H29" s="20">
        <f t="shared" si="9"/>
        <v>117</v>
      </c>
      <c r="I29" s="20">
        <f t="shared" si="9"/>
        <v>116</v>
      </c>
      <c r="J29" s="20">
        <f t="shared" si="9"/>
        <v>0</v>
      </c>
      <c r="K29" s="20">
        <f t="shared" si="9"/>
        <v>32</v>
      </c>
      <c r="L29" s="20">
        <f t="shared" si="9"/>
        <v>0</v>
      </c>
      <c r="M29" s="20">
        <f t="shared" si="9"/>
        <v>83</v>
      </c>
      <c r="N29" s="20">
        <f t="shared" si="9"/>
        <v>46</v>
      </c>
      <c r="O29" s="20">
        <f t="shared" si="9"/>
        <v>72</v>
      </c>
      <c r="P29" s="20">
        <f t="shared" si="9"/>
        <v>0</v>
      </c>
      <c r="Q29" s="1">
        <f t="shared" ref="Q29:Q34" si="10">SUM(K29:P29)</f>
        <v>233</v>
      </c>
    </row>
    <row r="30" spans="1:17">
      <c r="A30" s="13" t="s">
        <v>60</v>
      </c>
      <c r="B30" s="13" t="s">
        <v>61</v>
      </c>
      <c r="C30" s="15">
        <v>3</v>
      </c>
      <c r="D30" s="3">
        <v>0</v>
      </c>
      <c r="E30" s="20">
        <f t="shared" ref="E30:E35" si="11">F30+G30</f>
        <v>48</v>
      </c>
      <c r="F30" s="3">
        <v>16</v>
      </c>
      <c r="G30" s="14">
        <v>32</v>
      </c>
      <c r="H30" s="3">
        <v>16</v>
      </c>
      <c r="I30" s="3">
        <v>16</v>
      </c>
      <c r="J30" s="3"/>
      <c r="K30" s="3">
        <v>0</v>
      </c>
      <c r="L30" s="32">
        <v>0</v>
      </c>
      <c r="M30" s="31">
        <v>32</v>
      </c>
      <c r="N30" s="15">
        <v>0</v>
      </c>
      <c r="O30" s="3">
        <v>0</v>
      </c>
      <c r="P30" s="3">
        <v>0</v>
      </c>
      <c r="Q30" s="1">
        <f t="shared" si="10"/>
        <v>32</v>
      </c>
    </row>
    <row r="31" spans="1:17">
      <c r="A31" s="13" t="s">
        <v>62</v>
      </c>
      <c r="B31" s="13" t="s">
        <v>63</v>
      </c>
      <c r="C31" s="15">
        <v>1</v>
      </c>
      <c r="D31" s="3">
        <v>0</v>
      </c>
      <c r="E31" s="20">
        <f t="shared" si="11"/>
        <v>48</v>
      </c>
      <c r="F31" s="3">
        <v>16</v>
      </c>
      <c r="G31" s="14">
        <v>32</v>
      </c>
      <c r="H31" s="3">
        <v>16</v>
      </c>
      <c r="I31" s="3">
        <v>16</v>
      </c>
      <c r="J31" s="3"/>
      <c r="K31" s="31">
        <v>32</v>
      </c>
      <c r="L31" s="3">
        <v>0</v>
      </c>
      <c r="M31" s="15">
        <v>0</v>
      </c>
      <c r="N31" s="15">
        <v>0</v>
      </c>
      <c r="O31" s="3">
        <v>0</v>
      </c>
      <c r="P31" s="3">
        <v>0</v>
      </c>
      <c r="Q31" s="1">
        <f t="shared" si="10"/>
        <v>32</v>
      </c>
    </row>
    <row r="32" spans="1:17">
      <c r="A32" s="13" t="s">
        <v>64</v>
      </c>
      <c r="B32" s="13" t="s">
        <v>65</v>
      </c>
      <c r="C32" s="15">
        <v>4</v>
      </c>
      <c r="D32" s="3">
        <v>0</v>
      </c>
      <c r="E32" s="20">
        <f t="shared" si="11"/>
        <v>48</v>
      </c>
      <c r="F32" s="3">
        <v>16</v>
      </c>
      <c r="G32" s="14">
        <v>32</v>
      </c>
      <c r="H32" s="3">
        <v>16</v>
      </c>
      <c r="I32" s="3">
        <v>16</v>
      </c>
      <c r="J32" s="3"/>
      <c r="K32" s="3">
        <v>0</v>
      </c>
      <c r="L32" s="3">
        <v>0</v>
      </c>
      <c r="M32" s="15">
        <v>19</v>
      </c>
      <c r="N32" s="31">
        <v>13</v>
      </c>
      <c r="O32" s="3">
        <v>0</v>
      </c>
      <c r="P32" s="3">
        <v>0</v>
      </c>
      <c r="Q32" s="1">
        <f t="shared" si="10"/>
        <v>32</v>
      </c>
    </row>
    <row r="33" spans="1:17">
      <c r="A33" s="13" t="s">
        <v>66</v>
      </c>
      <c r="B33" s="13" t="s">
        <v>67</v>
      </c>
      <c r="C33" s="15">
        <v>3</v>
      </c>
      <c r="D33" s="3">
        <v>0</v>
      </c>
      <c r="E33" s="20">
        <f t="shared" si="11"/>
        <v>48</v>
      </c>
      <c r="F33" s="3">
        <v>16</v>
      </c>
      <c r="G33" s="14">
        <v>32</v>
      </c>
      <c r="H33" s="3">
        <v>16</v>
      </c>
      <c r="I33" s="3">
        <v>16</v>
      </c>
      <c r="J33" s="3"/>
      <c r="K33" s="3">
        <v>0</v>
      </c>
      <c r="L33" s="3">
        <v>0</v>
      </c>
      <c r="M33" s="31">
        <v>32</v>
      </c>
      <c r="N33" s="15">
        <v>0</v>
      </c>
      <c r="O33" s="3">
        <v>0</v>
      </c>
      <c r="P33" s="3">
        <v>0</v>
      </c>
      <c r="Q33" s="1">
        <f t="shared" si="10"/>
        <v>32</v>
      </c>
    </row>
    <row r="34" spans="1:17" ht="13.5" customHeight="1">
      <c r="A34" s="13" t="s">
        <v>68</v>
      </c>
      <c r="B34" s="13" t="s">
        <v>69</v>
      </c>
      <c r="C34" s="3">
        <v>5</v>
      </c>
      <c r="D34" s="3">
        <v>0</v>
      </c>
      <c r="E34" s="20">
        <f t="shared" si="11"/>
        <v>108</v>
      </c>
      <c r="F34" s="3">
        <v>36</v>
      </c>
      <c r="G34" s="14">
        <v>72</v>
      </c>
      <c r="H34" s="3">
        <v>36</v>
      </c>
      <c r="I34" s="3">
        <v>36</v>
      </c>
      <c r="J34" s="3"/>
      <c r="K34" s="3">
        <v>0</v>
      </c>
      <c r="L34" s="3">
        <v>0</v>
      </c>
      <c r="M34" s="3">
        <v>0</v>
      </c>
      <c r="N34" s="3">
        <v>33</v>
      </c>
      <c r="O34" s="31">
        <f>72-33</f>
        <v>39</v>
      </c>
      <c r="P34" s="3">
        <v>0</v>
      </c>
      <c r="Q34" s="1">
        <f t="shared" si="10"/>
        <v>72</v>
      </c>
    </row>
    <row r="35" spans="1:17" ht="13.5" customHeight="1">
      <c r="A35" s="13" t="s">
        <v>70</v>
      </c>
      <c r="B35" s="13" t="s">
        <v>71</v>
      </c>
      <c r="C35" s="3">
        <v>5</v>
      </c>
      <c r="D35" s="3">
        <v>0</v>
      </c>
      <c r="E35" s="20">
        <f t="shared" si="11"/>
        <v>50</v>
      </c>
      <c r="F35" s="3">
        <v>17</v>
      </c>
      <c r="G35" s="14">
        <v>33</v>
      </c>
      <c r="H35" s="3">
        <v>17</v>
      </c>
      <c r="I35" s="3">
        <v>16</v>
      </c>
      <c r="J35" s="3"/>
      <c r="K35" s="3">
        <v>0</v>
      </c>
      <c r="L35" s="3">
        <v>0</v>
      </c>
      <c r="M35" s="3">
        <v>0</v>
      </c>
      <c r="N35" s="3">
        <v>0</v>
      </c>
      <c r="O35" s="31">
        <v>33</v>
      </c>
      <c r="P35" s="3">
        <v>0</v>
      </c>
    </row>
    <row r="36" spans="1:17">
      <c r="A36" s="21" t="s">
        <v>72</v>
      </c>
      <c r="B36" s="21" t="s">
        <v>73</v>
      </c>
      <c r="C36" s="22">
        <f t="shared" ref="C36:P36" si="12">C37+C44+C50</f>
        <v>8</v>
      </c>
      <c r="D36" s="22">
        <f t="shared" si="12"/>
        <v>7</v>
      </c>
      <c r="E36" s="22">
        <f t="shared" si="12"/>
        <v>2055</v>
      </c>
      <c r="F36" s="22">
        <f t="shared" si="12"/>
        <v>240</v>
      </c>
      <c r="G36" s="22">
        <f t="shared" si="12"/>
        <v>1815</v>
      </c>
      <c r="H36" s="22">
        <f t="shared" si="12"/>
        <v>241</v>
      </c>
      <c r="I36" s="22">
        <f t="shared" si="12"/>
        <v>242</v>
      </c>
      <c r="J36" s="22">
        <f t="shared" si="12"/>
        <v>1332</v>
      </c>
      <c r="K36" s="22">
        <f t="shared" si="12"/>
        <v>84</v>
      </c>
      <c r="L36" s="22">
        <f t="shared" si="12"/>
        <v>268</v>
      </c>
      <c r="M36" s="22">
        <f t="shared" si="12"/>
        <v>10</v>
      </c>
      <c r="N36" s="22">
        <f t="shared" si="12"/>
        <v>380</v>
      </c>
      <c r="O36" s="22">
        <f t="shared" si="12"/>
        <v>353</v>
      </c>
      <c r="P36" s="22">
        <f t="shared" si="12"/>
        <v>720</v>
      </c>
      <c r="Q36" s="1">
        <f>SUM(G36:P36)</f>
        <v>5445</v>
      </c>
    </row>
    <row r="37" spans="1:17" ht="51" customHeight="1">
      <c r="A37" s="19" t="s">
        <v>74</v>
      </c>
      <c r="B37" s="19" t="s">
        <v>75</v>
      </c>
      <c r="C37" s="20">
        <v>4</v>
      </c>
      <c r="D37" s="20">
        <v>2</v>
      </c>
      <c r="E37" s="20">
        <f t="shared" ref="E37:P37" si="13">SUM(E38:E43)</f>
        <v>420</v>
      </c>
      <c r="F37" s="20">
        <f t="shared" si="13"/>
        <v>68</v>
      </c>
      <c r="G37" s="20">
        <f t="shared" si="13"/>
        <v>352</v>
      </c>
      <c r="H37" s="20">
        <f t="shared" si="13"/>
        <v>68</v>
      </c>
      <c r="I37" s="20">
        <f t="shared" si="13"/>
        <v>68</v>
      </c>
      <c r="J37" s="20">
        <f t="shared" si="13"/>
        <v>216</v>
      </c>
      <c r="K37" s="20">
        <f t="shared" si="13"/>
        <v>84</v>
      </c>
      <c r="L37" s="20">
        <f t="shared" si="13"/>
        <v>268</v>
      </c>
      <c r="M37" s="20">
        <f t="shared" si="13"/>
        <v>0</v>
      </c>
      <c r="N37" s="20">
        <f t="shared" si="13"/>
        <v>0</v>
      </c>
      <c r="O37" s="20">
        <f t="shared" si="13"/>
        <v>0</v>
      </c>
      <c r="P37" s="20">
        <f t="shared" si="13"/>
        <v>0</v>
      </c>
      <c r="Q37" s="1">
        <f t="shared" ref="Q37:Q59" si="14">SUM(K37:P37)</f>
        <v>352</v>
      </c>
    </row>
    <row r="38" spans="1:17" ht="35.25" customHeight="1">
      <c r="A38" s="23" t="s">
        <v>76</v>
      </c>
      <c r="B38" s="17" t="s">
        <v>77</v>
      </c>
      <c r="C38" s="3">
        <v>1</v>
      </c>
      <c r="D38" s="3">
        <v>0</v>
      </c>
      <c r="E38" s="20">
        <f>G38+F38</f>
        <v>54</v>
      </c>
      <c r="F38" s="3">
        <v>18</v>
      </c>
      <c r="G38" s="24">
        <v>36</v>
      </c>
      <c r="H38" s="3">
        <v>18</v>
      </c>
      <c r="I38" s="3">
        <v>18</v>
      </c>
      <c r="J38" s="3">
        <v>0</v>
      </c>
      <c r="K38" s="31">
        <v>36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1">
        <f t="shared" si="14"/>
        <v>36</v>
      </c>
    </row>
    <row r="39" spans="1:17" ht="36.75" customHeight="1">
      <c r="A39" s="23" t="s">
        <v>78</v>
      </c>
      <c r="B39" s="13" t="s">
        <v>79</v>
      </c>
      <c r="C39" s="3">
        <v>1</v>
      </c>
      <c r="D39" s="3">
        <v>0</v>
      </c>
      <c r="E39" s="20">
        <f t="shared" ref="E39:E43" si="15">G39+F39</f>
        <v>54</v>
      </c>
      <c r="F39" s="3">
        <v>18</v>
      </c>
      <c r="G39" s="24">
        <v>36</v>
      </c>
      <c r="H39" s="3">
        <v>18</v>
      </c>
      <c r="I39" s="3">
        <v>18</v>
      </c>
      <c r="J39" s="3">
        <v>0</v>
      </c>
      <c r="K39" s="31">
        <v>36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1">
        <f t="shared" si="14"/>
        <v>36</v>
      </c>
    </row>
    <row r="40" spans="1:17" ht="27" customHeight="1">
      <c r="A40" s="23" t="s">
        <v>80</v>
      </c>
      <c r="B40" s="13" t="s">
        <v>81</v>
      </c>
      <c r="C40" s="3">
        <v>2</v>
      </c>
      <c r="D40" s="3">
        <v>0</v>
      </c>
      <c r="E40" s="20">
        <f t="shared" si="15"/>
        <v>48</v>
      </c>
      <c r="F40" s="3">
        <v>16</v>
      </c>
      <c r="G40" s="24">
        <v>32</v>
      </c>
      <c r="H40" s="3">
        <v>16</v>
      </c>
      <c r="I40" s="3">
        <v>16</v>
      </c>
      <c r="J40" s="3">
        <v>0</v>
      </c>
      <c r="K40" s="3">
        <v>12</v>
      </c>
      <c r="L40" s="31">
        <v>20</v>
      </c>
      <c r="M40" s="3">
        <v>0</v>
      </c>
      <c r="N40" s="3">
        <v>0</v>
      </c>
      <c r="O40" s="3">
        <v>0</v>
      </c>
      <c r="P40" s="3">
        <v>0</v>
      </c>
      <c r="Q40" s="1">
        <f t="shared" si="14"/>
        <v>32</v>
      </c>
    </row>
    <row r="41" spans="1:17" ht="38.25" customHeight="1">
      <c r="A41" s="23" t="s">
        <v>82</v>
      </c>
      <c r="B41" s="13" t="s">
        <v>83</v>
      </c>
      <c r="C41" s="3">
        <v>0</v>
      </c>
      <c r="D41" s="3">
        <v>2</v>
      </c>
      <c r="E41" s="20">
        <f t="shared" si="15"/>
        <v>48</v>
      </c>
      <c r="F41" s="3">
        <v>16</v>
      </c>
      <c r="G41" s="24">
        <v>32</v>
      </c>
      <c r="H41" s="3">
        <v>16</v>
      </c>
      <c r="I41" s="3">
        <v>16</v>
      </c>
      <c r="J41" s="3">
        <v>0</v>
      </c>
      <c r="K41" s="3">
        <v>0</v>
      </c>
      <c r="L41" s="3">
        <v>32</v>
      </c>
      <c r="M41" s="3">
        <v>0</v>
      </c>
      <c r="N41" s="3">
        <v>0</v>
      </c>
      <c r="O41" s="3">
        <v>0</v>
      </c>
      <c r="P41" s="3">
        <v>0</v>
      </c>
      <c r="Q41" s="1">
        <f t="shared" si="14"/>
        <v>32</v>
      </c>
    </row>
    <row r="42" spans="1:17">
      <c r="A42" s="25" t="s">
        <v>84</v>
      </c>
      <c r="B42" s="13" t="s">
        <v>85</v>
      </c>
      <c r="C42" s="3">
        <v>2</v>
      </c>
      <c r="D42" s="3">
        <v>0</v>
      </c>
      <c r="E42" s="20">
        <f t="shared" si="15"/>
        <v>216</v>
      </c>
      <c r="F42" s="3">
        <v>0</v>
      </c>
      <c r="G42" s="14">
        <v>216</v>
      </c>
      <c r="H42" s="3">
        <v>0</v>
      </c>
      <c r="I42" s="3">
        <v>0</v>
      </c>
      <c r="J42" s="33">
        <v>216</v>
      </c>
      <c r="K42" s="3">
        <v>0</v>
      </c>
      <c r="L42" s="33">
        <v>216</v>
      </c>
      <c r="M42" s="3">
        <v>0</v>
      </c>
      <c r="N42" s="3">
        <v>0</v>
      </c>
      <c r="O42" s="3">
        <v>0</v>
      </c>
      <c r="P42" s="3">
        <v>0</v>
      </c>
      <c r="Q42" s="39">
        <f t="shared" si="14"/>
        <v>216</v>
      </c>
    </row>
    <row r="43" spans="1:17">
      <c r="A43" s="25" t="s">
        <v>86</v>
      </c>
      <c r="B43" s="13" t="s">
        <v>87</v>
      </c>
      <c r="C43" s="3">
        <v>0</v>
      </c>
      <c r="D43" s="3">
        <v>0</v>
      </c>
      <c r="E43" s="20">
        <f t="shared" si="15"/>
        <v>0</v>
      </c>
      <c r="F43" s="3">
        <v>0</v>
      </c>
      <c r="G43" s="14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1">
        <f t="shared" si="14"/>
        <v>0</v>
      </c>
    </row>
    <row r="44" spans="1:17" ht="38.25" customHeight="1">
      <c r="A44" s="26" t="s">
        <v>88</v>
      </c>
      <c r="B44" s="21" t="s">
        <v>89</v>
      </c>
      <c r="C44" s="14">
        <v>1</v>
      </c>
      <c r="D44" s="14">
        <v>2</v>
      </c>
      <c r="E44" s="20">
        <f t="shared" ref="E44:P44" si="16">SUM(E45:E49)</f>
        <v>458</v>
      </c>
      <c r="F44" s="20">
        <f t="shared" si="16"/>
        <v>68</v>
      </c>
      <c r="G44" s="20">
        <f t="shared" si="16"/>
        <v>390</v>
      </c>
      <c r="H44" s="20">
        <f t="shared" si="16"/>
        <v>69</v>
      </c>
      <c r="I44" s="20">
        <f t="shared" si="16"/>
        <v>69</v>
      </c>
      <c r="J44" s="20">
        <f t="shared" si="16"/>
        <v>252</v>
      </c>
      <c r="K44" s="20">
        <f t="shared" si="16"/>
        <v>0</v>
      </c>
      <c r="L44" s="20">
        <f t="shared" si="16"/>
        <v>0</v>
      </c>
      <c r="M44" s="20">
        <f t="shared" si="16"/>
        <v>10</v>
      </c>
      <c r="N44" s="20">
        <f t="shared" si="16"/>
        <v>380</v>
      </c>
      <c r="O44" s="20">
        <f t="shared" si="16"/>
        <v>0</v>
      </c>
      <c r="P44" s="20">
        <f t="shared" si="16"/>
        <v>0</v>
      </c>
      <c r="Q44" s="1">
        <f t="shared" si="14"/>
        <v>390</v>
      </c>
    </row>
    <row r="45" spans="1:17" ht="31.5" customHeight="1">
      <c r="A45" s="25" t="s">
        <v>90</v>
      </c>
      <c r="B45" s="17" t="s">
        <v>91</v>
      </c>
      <c r="C45" s="15">
        <v>0</v>
      </c>
      <c r="D45" s="93">
        <v>4</v>
      </c>
      <c r="E45" s="20">
        <f>G45+F45</f>
        <v>68</v>
      </c>
      <c r="F45" s="3">
        <v>22</v>
      </c>
      <c r="G45" s="14">
        <v>46</v>
      </c>
      <c r="H45" s="3">
        <v>23</v>
      </c>
      <c r="I45" s="3">
        <v>23</v>
      </c>
      <c r="J45" s="3">
        <v>0</v>
      </c>
      <c r="K45" s="3">
        <v>0</v>
      </c>
      <c r="L45" s="3">
        <v>0</v>
      </c>
      <c r="M45" s="3">
        <v>10</v>
      </c>
      <c r="N45" s="32">
        <v>36</v>
      </c>
      <c r="O45" s="3">
        <v>0</v>
      </c>
      <c r="P45" s="3">
        <v>0</v>
      </c>
      <c r="Q45" s="1">
        <f t="shared" si="14"/>
        <v>46</v>
      </c>
    </row>
    <row r="46" spans="1:17" ht="27.75" customHeight="1">
      <c r="A46" s="25" t="s">
        <v>92</v>
      </c>
      <c r="B46" s="17" t="s">
        <v>93</v>
      </c>
      <c r="C46" s="15">
        <v>0</v>
      </c>
      <c r="D46" s="94"/>
      <c r="E46" s="20">
        <f t="shared" ref="E46:E49" si="17">G46+F46</f>
        <v>68</v>
      </c>
      <c r="F46" s="3">
        <v>22</v>
      </c>
      <c r="G46" s="14">
        <v>46</v>
      </c>
      <c r="H46" s="3">
        <v>23</v>
      </c>
      <c r="I46" s="3">
        <v>23</v>
      </c>
      <c r="J46" s="3">
        <v>0</v>
      </c>
      <c r="K46" s="3">
        <v>0</v>
      </c>
      <c r="L46" s="3">
        <v>0</v>
      </c>
      <c r="M46" s="3">
        <v>0</v>
      </c>
      <c r="N46" s="32">
        <v>46</v>
      </c>
      <c r="O46" s="3">
        <v>0</v>
      </c>
      <c r="P46" s="3">
        <v>0</v>
      </c>
      <c r="Q46" s="1">
        <f t="shared" si="14"/>
        <v>46</v>
      </c>
    </row>
    <row r="47" spans="1:17" ht="31.5" customHeight="1">
      <c r="A47" s="25" t="s">
        <v>94</v>
      </c>
      <c r="B47" s="17" t="s">
        <v>95</v>
      </c>
      <c r="C47" s="3">
        <v>0</v>
      </c>
      <c r="D47" s="95"/>
      <c r="E47" s="20">
        <f t="shared" si="17"/>
        <v>70</v>
      </c>
      <c r="F47" s="3">
        <v>24</v>
      </c>
      <c r="G47" s="14">
        <v>46</v>
      </c>
      <c r="H47" s="3">
        <v>23</v>
      </c>
      <c r="I47" s="3">
        <v>23</v>
      </c>
      <c r="J47" s="3">
        <v>0</v>
      </c>
      <c r="K47" s="3">
        <v>0</v>
      </c>
      <c r="L47" s="3">
        <v>0</v>
      </c>
      <c r="M47" s="3">
        <v>0</v>
      </c>
      <c r="N47" s="32">
        <v>46</v>
      </c>
      <c r="O47" s="3">
        <v>0</v>
      </c>
      <c r="P47" s="3">
        <v>0</v>
      </c>
      <c r="Q47" s="1">
        <f t="shared" si="14"/>
        <v>46</v>
      </c>
    </row>
    <row r="48" spans="1:17">
      <c r="A48" s="25" t="s">
        <v>96</v>
      </c>
      <c r="B48" s="13" t="s">
        <v>85</v>
      </c>
      <c r="C48" s="3">
        <v>4</v>
      </c>
      <c r="D48" s="3">
        <v>0</v>
      </c>
      <c r="E48" s="20">
        <f t="shared" si="17"/>
        <v>252</v>
      </c>
      <c r="F48" s="3">
        <v>0</v>
      </c>
      <c r="G48" s="14">
        <v>252</v>
      </c>
      <c r="H48" s="3">
        <v>0</v>
      </c>
      <c r="I48" s="3">
        <v>0</v>
      </c>
      <c r="J48" s="33">
        <v>252</v>
      </c>
      <c r="K48" s="3">
        <v>0</v>
      </c>
      <c r="L48" s="3">
        <v>0</v>
      </c>
      <c r="M48" s="3">
        <v>0</v>
      </c>
      <c r="N48" s="33">
        <v>252</v>
      </c>
      <c r="O48" s="3">
        <v>0</v>
      </c>
      <c r="P48" s="3">
        <v>0</v>
      </c>
      <c r="Q48" s="39">
        <f t="shared" si="14"/>
        <v>252</v>
      </c>
    </row>
    <row r="49" spans="1:17">
      <c r="A49" s="25" t="s">
        <v>97</v>
      </c>
      <c r="B49" s="13" t="s">
        <v>87</v>
      </c>
      <c r="C49" s="3">
        <v>0</v>
      </c>
      <c r="D49" s="3">
        <v>0</v>
      </c>
      <c r="E49" s="20">
        <f t="shared" si="17"/>
        <v>0</v>
      </c>
      <c r="F49" s="3">
        <v>0</v>
      </c>
      <c r="G49" s="14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2">
        <v>0</v>
      </c>
      <c r="O49" s="3">
        <v>0</v>
      </c>
      <c r="P49" s="3">
        <v>0</v>
      </c>
      <c r="Q49" s="1">
        <f t="shared" si="14"/>
        <v>0</v>
      </c>
    </row>
    <row r="50" spans="1:17" ht="53.25" customHeight="1">
      <c r="A50" s="26" t="s">
        <v>98</v>
      </c>
      <c r="B50" s="21" t="s">
        <v>99</v>
      </c>
      <c r="C50" s="20">
        <v>3</v>
      </c>
      <c r="D50" s="20">
        <v>3</v>
      </c>
      <c r="E50" s="20">
        <f t="shared" ref="E50:M50" si="18">SUM(E51:E56)</f>
        <v>1177</v>
      </c>
      <c r="F50" s="20">
        <f t="shared" si="18"/>
        <v>104</v>
      </c>
      <c r="G50" s="20">
        <f t="shared" si="18"/>
        <v>1073</v>
      </c>
      <c r="H50" s="20">
        <f t="shared" si="18"/>
        <v>104</v>
      </c>
      <c r="I50" s="20">
        <f t="shared" si="18"/>
        <v>105</v>
      </c>
      <c r="J50" s="20">
        <f t="shared" si="18"/>
        <v>864</v>
      </c>
      <c r="K50" s="20">
        <f t="shared" si="18"/>
        <v>0</v>
      </c>
      <c r="L50" s="20">
        <f t="shared" si="18"/>
        <v>0</v>
      </c>
      <c r="M50" s="20">
        <f t="shared" si="18"/>
        <v>0</v>
      </c>
      <c r="N50" s="20">
        <v>0</v>
      </c>
      <c r="O50" s="20">
        <f>SUM(O51:O56)</f>
        <v>353</v>
      </c>
      <c r="P50" s="20">
        <f>SUM(P51:P56)</f>
        <v>720</v>
      </c>
      <c r="Q50" s="1">
        <f t="shared" si="14"/>
        <v>1073</v>
      </c>
    </row>
    <row r="51" spans="1:17" ht="24.75" customHeight="1">
      <c r="A51" s="25" t="s">
        <v>100</v>
      </c>
      <c r="B51" s="13" t="s">
        <v>101</v>
      </c>
      <c r="C51" s="3">
        <v>5</v>
      </c>
      <c r="D51" s="3">
        <v>0</v>
      </c>
      <c r="E51" s="20">
        <f>G51+F51</f>
        <v>48</v>
      </c>
      <c r="F51" s="3">
        <v>16</v>
      </c>
      <c r="G51" s="14">
        <v>32</v>
      </c>
      <c r="H51" s="27">
        <v>16</v>
      </c>
      <c r="I51" s="34">
        <v>16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1">
        <v>32</v>
      </c>
      <c r="P51" s="3">
        <v>0</v>
      </c>
      <c r="Q51" s="1">
        <f t="shared" si="14"/>
        <v>32</v>
      </c>
    </row>
    <row r="52" spans="1:17" ht="38.1" customHeight="1">
      <c r="A52" s="25" t="s">
        <v>102</v>
      </c>
      <c r="B52" s="13" t="s">
        <v>103</v>
      </c>
      <c r="C52" s="3">
        <v>0</v>
      </c>
      <c r="D52" s="93">
        <v>5</v>
      </c>
      <c r="E52" s="20">
        <f t="shared" ref="E52:E56" si="19">G52+F52</f>
        <v>73</v>
      </c>
      <c r="F52" s="3">
        <v>24</v>
      </c>
      <c r="G52" s="14">
        <v>49</v>
      </c>
      <c r="H52" s="3">
        <v>24</v>
      </c>
      <c r="I52" s="3">
        <v>25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49</v>
      </c>
      <c r="P52" s="3">
        <v>0</v>
      </c>
      <c r="Q52" s="1">
        <f t="shared" si="14"/>
        <v>49</v>
      </c>
    </row>
    <row r="53" spans="1:17" ht="30.95" customHeight="1">
      <c r="A53" s="25" t="s">
        <v>104</v>
      </c>
      <c r="B53" s="17" t="s">
        <v>105</v>
      </c>
      <c r="C53" s="3">
        <v>0</v>
      </c>
      <c r="D53" s="95"/>
      <c r="E53" s="20">
        <f t="shared" si="19"/>
        <v>77</v>
      </c>
      <c r="F53" s="3">
        <v>26</v>
      </c>
      <c r="G53" s="14">
        <v>51</v>
      </c>
      <c r="H53" s="3">
        <v>26</v>
      </c>
      <c r="I53" s="3">
        <v>25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51</v>
      </c>
      <c r="P53" s="3">
        <v>0</v>
      </c>
      <c r="Q53" s="1">
        <f t="shared" si="14"/>
        <v>51</v>
      </c>
    </row>
    <row r="54" spans="1:17" ht="38.25" customHeight="1">
      <c r="A54" s="25" t="s">
        <v>106</v>
      </c>
      <c r="B54" s="17" t="s">
        <v>107</v>
      </c>
      <c r="C54" s="3">
        <v>0</v>
      </c>
      <c r="D54" s="3">
        <v>5</v>
      </c>
      <c r="E54" s="20">
        <f t="shared" si="19"/>
        <v>115</v>
      </c>
      <c r="F54" s="3">
        <v>38</v>
      </c>
      <c r="G54" s="14">
        <v>77</v>
      </c>
      <c r="H54" s="3">
        <v>38</v>
      </c>
      <c r="I54" s="3">
        <v>39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f>49+28</f>
        <v>77</v>
      </c>
      <c r="P54" s="3">
        <v>0</v>
      </c>
      <c r="Q54" s="1">
        <f t="shared" si="14"/>
        <v>77</v>
      </c>
    </row>
    <row r="55" spans="1:17">
      <c r="A55" s="25" t="s">
        <v>108</v>
      </c>
      <c r="B55" s="13" t="s">
        <v>85</v>
      </c>
      <c r="C55" s="3">
        <v>5</v>
      </c>
      <c r="D55" s="3">
        <v>0</v>
      </c>
      <c r="E55" s="20">
        <f t="shared" si="19"/>
        <v>144</v>
      </c>
      <c r="F55" s="3">
        <v>0</v>
      </c>
      <c r="G55" s="14">
        <v>144</v>
      </c>
      <c r="H55" s="3">
        <v>0</v>
      </c>
      <c r="I55" s="3">
        <v>0</v>
      </c>
      <c r="J55" s="33">
        <v>144</v>
      </c>
      <c r="K55" s="3">
        <v>0</v>
      </c>
      <c r="L55" s="3">
        <v>0</v>
      </c>
      <c r="M55" s="3">
        <v>0</v>
      </c>
      <c r="N55" s="3">
        <v>0</v>
      </c>
      <c r="O55" s="33">
        <v>144</v>
      </c>
      <c r="P55" s="33">
        <v>0</v>
      </c>
      <c r="Q55" s="39">
        <f t="shared" si="14"/>
        <v>144</v>
      </c>
    </row>
    <row r="56" spans="1:17">
      <c r="A56" s="25" t="s">
        <v>109</v>
      </c>
      <c r="B56" s="13" t="s">
        <v>87</v>
      </c>
      <c r="C56" s="3">
        <v>6</v>
      </c>
      <c r="D56" s="3">
        <v>0</v>
      </c>
      <c r="E56" s="20">
        <f t="shared" si="19"/>
        <v>720</v>
      </c>
      <c r="F56" s="3">
        <v>0</v>
      </c>
      <c r="G56" s="14">
        <v>720</v>
      </c>
      <c r="H56" s="3">
        <v>0</v>
      </c>
      <c r="I56" s="3">
        <v>0</v>
      </c>
      <c r="J56" s="33">
        <v>720</v>
      </c>
      <c r="K56" s="3">
        <v>0</v>
      </c>
      <c r="L56" s="3">
        <v>0</v>
      </c>
      <c r="M56" s="3">
        <v>0</v>
      </c>
      <c r="N56" s="3">
        <v>0</v>
      </c>
      <c r="O56" s="33"/>
      <c r="P56" s="33">
        <v>720</v>
      </c>
      <c r="Q56" s="39">
        <f t="shared" si="14"/>
        <v>720</v>
      </c>
    </row>
    <row r="57" spans="1:17">
      <c r="A57" s="28" t="s">
        <v>110</v>
      </c>
      <c r="B57" s="19" t="s">
        <v>35</v>
      </c>
      <c r="C57" s="20">
        <v>4.5</v>
      </c>
      <c r="D57" s="20">
        <v>0</v>
      </c>
      <c r="E57" s="20">
        <v>80</v>
      </c>
      <c r="F57" s="20">
        <v>40</v>
      </c>
      <c r="G57" s="20">
        <v>40</v>
      </c>
      <c r="H57" s="20">
        <v>4</v>
      </c>
      <c r="I57" s="20">
        <v>36</v>
      </c>
      <c r="J57" s="20">
        <v>0</v>
      </c>
      <c r="K57" s="20">
        <v>0</v>
      </c>
      <c r="L57" s="20">
        <v>0</v>
      </c>
      <c r="M57" s="20">
        <v>0</v>
      </c>
      <c r="N57" s="20">
        <v>20</v>
      </c>
      <c r="O57" s="20">
        <v>20</v>
      </c>
      <c r="P57" s="20">
        <v>0</v>
      </c>
      <c r="Q57" s="1">
        <f t="shared" si="14"/>
        <v>40</v>
      </c>
    </row>
    <row r="58" spans="1:17">
      <c r="A58" s="98" t="s">
        <v>111</v>
      </c>
      <c r="B58" s="98"/>
      <c r="C58" s="3">
        <f>C10+C28</f>
        <v>27</v>
      </c>
      <c r="D58" s="3">
        <f>D10+D28</f>
        <v>10</v>
      </c>
      <c r="E58" s="3">
        <f>E10+E28</f>
        <v>5563</v>
      </c>
      <c r="F58" s="3">
        <f t="shared" ref="F58:P58" si="20">F10+F28</f>
        <v>1423</v>
      </c>
      <c r="G58" s="3">
        <f t="shared" si="20"/>
        <v>4140</v>
      </c>
      <c r="H58" s="3">
        <f t="shared" si="20"/>
        <v>1618</v>
      </c>
      <c r="I58" s="3">
        <f t="shared" si="20"/>
        <v>1190</v>
      </c>
      <c r="J58" s="3">
        <f t="shared" si="20"/>
        <v>1332</v>
      </c>
      <c r="K58" s="3">
        <f t="shared" si="20"/>
        <v>612</v>
      </c>
      <c r="L58" s="3">
        <f t="shared" si="20"/>
        <v>828</v>
      </c>
      <c r="M58" s="3">
        <f t="shared" si="20"/>
        <v>612</v>
      </c>
      <c r="N58" s="3">
        <f t="shared" si="20"/>
        <v>792</v>
      </c>
      <c r="O58" s="3">
        <f t="shared" si="20"/>
        <v>576</v>
      </c>
      <c r="P58" s="3">
        <f t="shared" si="20"/>
        <v>720</v>
      </c>
      <c r="Q58" s="1">
        <f t="shared" si="14"/>
        <v>4140</v>
      </c>
    </row>
    <row r="59" spans="1:17">
      <c r="A59" s="29"/>
      <c r="B59" s="29"/>
      <c r="C59" s="3"/>
      <c r="D59" s="3"/>
      <c r="E59" s="3"/>
      <c r="F59" s="3"/>
      <c r="G59" s="3"/>
      <c r="H59" s="3"/>
      <c r="I59" s="3"/>
      <c r="J59" s="3"/>
      <c r="K59" s="3">
        <f>17*36</f>
        <v>612</v>
      </c>
      <c r="L59" s="3">
        <f>23*36</f>
        <v>828</v>
      </c>
      <c r="M59" s="3">
        <f>17*36</f>
        <v>612</v>
      </c>
      <c r="N59" s="3">
        <f>22*36</f>
        <v>792</v>
      </c>
      <c r="O59" s="3">
        <f>16*36</f>
        <v>576</v>
      </c>
      <c r="P59" s="3">
        <f>20*36</f>
        <v>720</v>
      </c>
      <c r="Q59" s="1">
        <f t="shared" si="14"/>
        <v>4140</v>
      </c>
    </row>
    <row r="60" spans="1:17">
      <c r="A60" s="29"/>
      <c r="B60" s="29" t="s">
        <v>14</v>
      </c>
      <c r="C60" s="3"/>
      <c r="D60" s="3"/>
      <c r="E60" s="20"/>
      <c r="F60" s="3"/>
      <c r="G60" s="14">
        <v>180</v>
      </c>
      <c r="H60" s="3"/>
      <c r="I60" s="3"/>
      <c r="J60" s="3"/>
      <c r="K60" s="3"/>
      <c r="L60" s="35" t="s">
        <v>112</v>
      </c>
      <c r="M60" s="35"/>
      <c r="N60" s="35" t="s">
        <v>113</v>
      </c>
      <c r="O60" s="40" t="s">
        <v>114</v>
      </c>
      <c r="P60" s="3" t="s">
        <v>114</v>
      </c>
    </row>
    <row r="61" spans="1:17">
      <c r="A61" s="13" t="s">
        <v>115</v>
      </c>
      <c r="B61" s="13" t="s">
        <v>116</v>
      </c>
      <c r="C61" s="3"/>
      <c r="D61" s="3"/>
      <c r="E61" s="3"/>
      <c r="F61" s="3"/>
      <c r="G61" s="3">
        <v>108</v>
      </c>
      <c r="H61" s="3"/>
      <c r="I61" s="3"/>
      <c r="J61" s="3"/>
      <c r="K61" s="16"/>
      <c r="L61" s="16"/>
      <c r="M61" s="16"/>
      <c r="N61" s="16"/>
      <c r="O61" s="16"/>
      <c r="P61" s="16" t="s">
        <v>117</v>
      </c>
    </row>
    <row r="62" spans="1:17">
      <c r="A62" s="13"/>
      <c r="B62" s="13"/>
      <c r="C62" s="3"/>
      <c r="D62" s="3"/>
      <c r="E62" s="3"/>
      <c r="F62" s="3"/>
      <c r="G62" s="3">
        <f>G58+G60+G61</f>
        <v>4428</v>
      </c>
      <c r="H62" s="3"/>
      <c r="I62" s="3"/>
      <c r="J62" s="3"/>
      <c r="K62" s="3"/>
      <c r="L62" s="35"/>
      <c r="M62" s="35"/>
      <c r="N62" s="35"/>
      <c r="O62" s="35"/>
      <c r="P62" s="3"/>
    </row>
    <row r="63" spans="1:17" ht="25.5" customHeight="1">
      <c r="A63" s="99" t="s">
        <v>118</v>
      </c>
      <c r="B63" s="99"/>
      <c r="C63" s="99"/>
      <c r="D63" s="99"/>
      <c r="E63" s="100"/>
      <c r="F63" s="74" t="s">
        <v>111</v>
      </c>
      <c r="G63" s="41"/>
      <c r="H63" s="77"/>
      <c r="I63" s="77"/>
      <c r="J63" s="112"/>
      <c r="K63" s="73">
        <v>612</v>
      </c>
      <c r="L63" s="73">
        <v>612</v>
      </c>
      <c r="M63" s="73">
        <v>612</v>
      </c>
      <c r="N63" s="73">
        <v>540</v>
      </c>
      <c r="O63" s="103">
        <f>576-144</f>
        <v>432</v>
      </c>
      <c r="P63" s="103">
        <v>0</v>
      </c>
      <c r="Q63" s="1">
        <f>SUM(K63:P63)</f>
        <v>2808</v>
      </c>
    </row>
    <row r="64" spans="1:17" ht="15" customHeight="1">
      <c r="A64" s="101"/>
      <c r="B64" s="102"/>
      <c r="C64" s="102"/>
      <c r="D64" s="102"/>
      <c r="E64" s="102"/>
      <c r="F64" s="74"/>
      <c r="G64" s="42"/>
      <c r="H64" s="78"/>
      <c r="I64" s="78"/>
      <c r="J64" s="113"/>
      <c r="K64" s="73"/>
      <c r="L64" s="73"/>
      <c r="M64" s="73"/>
      <c r="N64" s="73"/>
      <c r="O64" s="103"/>
      <c r="P64" s="103"/>
    </row>
    <row r="65" spans="1:19" ht="15" customHeight="1">
      <c r="A65" s="85" t="s">
        <v>116</v>
      </c>
      <c r="B65" s="86"/>
      <c r="C65" s="86"/>
      <c r="D65" s="86"/>
      <c r="E65" s="87"/>
      <c r="F65" s="74"/>
      <c r="G65" s="42"/>
      <c r="H65" s="43"/>
      <c r="I65" s="43"/>
      <c r="J65" s="43"/>
      <c r="K65" s="59">
        <v>0</v>
      </c>
      <c r="L65" s="59">
        <v>6</v>
      </c>
      <c r="M65" s="59">
        <v>0</v>
      </c>
      <c r="N65" s="59">
        <v>7</v>
      </c>
      <c r="O65" s="65">
        <v>4</v>
      </c>
      <c r="P65" s="65">
        <v>0</v>
      </c>
      <c r="Q65" s="1">
        <f>SUM(H65:P65)</f>
        <v>17</v>
      </c>
      <c r="R65" s="1">
        <f>17*36</f>
        <v>612</v>
      </c>
    </row>
    <row r="66" spans="1:19" ht="18" customHeight="1">
      <c r="A66" s="85" t="s">
        <v>119</v>
      </c>
      <c r="B66" s="86"/>
      <c r="C66" s="86"/>
      <c r="D66" s="86"/>
      <c r="E66" s="87"/>
      <c r="F66" s="74"/>
      <c r="G66" s="42"/>
      <c r="H66" s="43"/>
      <c r="I66" s="43"/>
      <c r="J66" s="43"/>
      <c r="K66" s="58"/>
      <c r="L66" s="58"/>
      <c r="M66" s="58"/>
      <c r="N66" s="58"/>
      <c r="O66" s="64">
        <v>0</v>
      </c>
      <c r="P66" s="64">
        <v>20</v>
      </c>
      <c r="Q66" s="1">
        <f>SUM(K66:P66)</f>
        <v>20</v>
      </c>
      <c r="R66" s="1">
        <v>720</v>
      </c>
      <c r="S66" s="1">
        <f>Q63+R65+R66</f>
        <v>4140</v>
      </c>
    </row>
    <row r="67" spans="1:19">
      <c r="A67" s="44" t="s">
        <v>120</v>
      </c>
      <c r="B67" s="45"/>
      <c r="C67" s="45"/>
      <c r="D67" s="45"/>
      <c r="E67" s="46"/>
      <c r="F67" s="74"/>
      <c r="G67" s="47"/>
      <c r="H67" s="48"/>
      <c r="I67" s="49"/>
      <c r="J67" s="49"/>
      <c r="K67" s="60">
        <v>0</v>
      </c>
      <c r="L67" s="60">
        <v>2</v>
      </c>
      <c r="M67" s="60">
        <v>0</v>
      </c>
      <c r="N67" s="60">
        <v>5</v>
      </c>
      <c r="O67" s="64">
        <v>2</v>
      </c>
      <c r="P67" s="64">
        <v>1</v>
      </c>
      <c r="Q67" s="1">
        <f>SUM(H67:P67)</f>
        <v>10</v>
      </c>
    </row>
    <row r="68" spans="1:19">
      <c r="A68" s="44"/>
      <c r="B68" s="45"/>
      <c r="C68" s="45"/>
      <c r="D68" s="45"/>
      <c r="E68" s="46"/>
      <c r="F68" s="74"/>
      <c r="G68" s="47"/>
      <c r="H68" s="49"/>
      <c r="I68" s="49"/>
      <c r="J68" s="49"/>
      <c r="K68" s="60">
        <v>4</v>
      </c>
      <c r="L68" s="60">
        <v>6</v>
      </c>
      <c r="M68" s="60">
        <v>5</v>
      </c>
      <c r="N68" s="60">
        <v>5</v>
      </c>
      <c r="O68" s="64">
        <v>6</v>
      </c>
      <c r="P68" s="64">
        <v>1</v>
      </c>
      <c r="Q68" s="1">
        <f>SUM(H68:P68)</f>
        <v>27</v>
      </c>
    </row>
    <row r="69" spans="1:19">
      <c r="A69" s="50"/>
      <c r="B69" s="51"/>
      <c r="C69" s="51"/>
      <c r="D69" s="51"/>
      <c r="E69" s="52"/>
      <c r="F69" s="74"/>
      <c r="G69" s="53"/>
      <c r="H69" s="54"/>
      <c r="I69" s="61"/>
      <c r="J69" s="61"/>
      <c r="K69" s="60">
        <v>0</v>
      </c>
      <c r="L69" s="60">
        <v>0</v>
      </c>
      <c r="M69" s="60">
        <v>0</v>
      </c>
      <c r="N69" s="60">
        <v>0</v>
      </c>
      <c r="O69" s="66">
        <v>0</v>
      </c>
      <c r="P69" s="66">
        <v>0</v>
      </c>
      <c r="Q69" s="1">
        <f>SUM(H69:P69)</f>
        <v>0</v>
      </c>
    </row>
    <row r="70" spans="1:19">
      <c r="E70" s="1"/>
      <c r="K70" s="62"/>
      <c r="L70" s="62"/>
      <c r="M70" s="62"/>
    </row>
    <row r="71" spans="1:19">
      <c r="E71" s="1"/>
      <c r="K71" s="62"/>
      <c r="L71" s="62"/>
      <c r="M71" s="62"/>
    </row>
    <row r="72" spans="1:19">
      <c r="A72" s="55" t="s">
        <v>121</v>
      </c>
      <c r="K72" s="62"/>
      <c r="L72" s="62"/>
      <c r="M72" s="62"/>
    </row>
    <row r="73" spans="1:19">
      <c r="B73" s="17" t="s">
        <v>69</v>
      </c>
      <c r="C73" s="17">
        <v>40</v>
      </c>
      <c r="K73" s="62"/>
      <c r="L73" s="62"/>
      <c r="M73" s="62"/>
    </row>
    <row r="74" spans="1:19">
      <c r="B74" s="13" t="s">
        <v>71</v>
      </c>
      <c r="C74" s="17">
        <v>33</v>
      </c>
      <c r="K74" s="63"/>
      <c r="L74" s="63"/>
      <c r="M74" s="63"/>
    </row>
    <row r="75" spans="1:19" ht="39">
      <c r="B75" s="13" t="s">
        <v>122</v>
      </c>
      <c r="C75" s="17">
        <v>17</v>
      </c>
      <c r="F75" s="56"/>
      <c r="G75" s="57"/>
      <c r="K75" s="63"/>
      <c r="L75" s="63"/>
      <c r="M75" s="63"/>
    </row>
    <row r="76" spans="1:19" ht="39">
      <c r="B76" s="13" t="s">
        <v>123</v>
      </c>
      <c r="C76" s="17">
        <v>18</v>
      </c>
      <c r="K76" s="62"/>
      <c r="L76" s="62"/>
      <c r="M76" s="62"/>
    </row>
    <row r="77" spans="1:19">
      <c r="B77" s="13" t="s">
        <v>109</v>
      </c>
      <c r="C77" s="17">
        <v>36</v>
      </c>
      <c r="K77" s="62"/>
      <c r="L77" s="62"/>
      <c r="M77" s="62"/>
    </row>
    <row r="78" spans="1:19">
      <c r="B78" s="29" t="s">
        <v>124</v>
      </c>
      <c r="C78" s="17">
        <f>SUM(C73:C77)</f>
        <v>144</v>
      </c>
      <c r="K78" s="62"/>
      <c r="L78" s="62"/>
      <c r="M78" s="62"/>
    </row>
    <row r="79" spans="1:19">
      <c r="K79" s="62"/>
      <c r="L79" s="62"/>
      <c r="M79" s="62"/>
    </row>
    <row r="80" spans="1:19">
      <c r="K80" s="62"/>
      <c r="L80" s="62"/>
      <c r="M80" s="62"/>
    </row>
    <row r="81" spans="11:13">
      <c r="K81" s="62"/>
      <c r="L81" s="62"/>
      <c r="M81" s="62"/>
    </row>
    <row r="82" spans="11:13">
      <c r="K82" s="62"/>
      <c r="L82" s="62"/>
      <c r="M82" s="62"/>
    </row>
    <row r="83" spans="11:13">
      <c r="K83" s="62"/>
      <c r="L83" s="62"/>
      <c r="M83" s="62"/>
    </row>
    <row r="84" spans="11:13">
      <c r="K84" s="62"/>
      <c r="L84" s="62"/>
      <c r="M84" s="62"/>
    </row>
    <row r="85" spans="11:13">
      <c r="K85" s="62"/>
      <c r="L85" s="62"/>
      <c r="M85" s="62"/>
    </row>
    <row r="86" spans="11:13">
      <c r="K86" s="62"/>
      <c r="L86" s="62"/>
      <c r="M86" s="62"/>
    </row>
    <row r="87" spans="11:13">
      <c r="K87" s="62"/>
      <c r="L87" s="62"/>
      <c r="M87" s="62"/>
    </row>
    <row r="88" spans="11:13">
      <c r="K88" s="62"/>
      <c r="L88" s="62"/>
      <c r="M88" s="62"/>
    </row>
    <row r="89" spans="11:13">
      <c r="K89" s="62"/>
      <c r="L89" s="62"/>
      <c r="M89" s="62"/>
    </row>
    <row r="90" spans="11:13">
      <c r="K90" s="62"/>
      <c r="L90" s="62"/>
      <c r="M90" s="62"/>
    </row>
    <row r="91" spans="11:13">
      <c r="K91" s="62"/>
      <c r="L91" s="62"/>
      <c r="M91" s="62"/>
    </row>
    <row r="92" spans="11:13">
      <c r="K92" s="62"/>
      <c r="L92" s="62"/>
      <c r="M92" s="62"/>
    </row>
    <row r="93" spans="11:13">
      <c r="K93" s="62"/>
      <c r="L93" s="62"/>
      <c r="M93" s="62"/>
    </row>
    <row r="94" spans="11:13">
      <c r="K94" s="62"/>
      <c r="L94" s="62"/>
      <c r="M94" s="62"/>
    </row>
    <row r="95" spans="11:13">
      <c r="K95" s="62"/>
      <c r="L95" s="62"/>
      <c r="M95" s="62"/>
    </row>
    <row r="96" spans="11:13">
      <c r="K96" s="62"/>
      <c r="L96" s="62"/>
      <c r="M96" s="62"/>
    </row>
  </sheetData>
  <mergeCells count="32">
    <mergeCell ref="O63:O64"/>
    <mergeCell ref="P63:P64"/>
    <mergeCell ref="H4:I7"/>
    <mergeCell ref="E1:J2"/>
    <mergeCell ref="K63:K64"/>
    <mergeCell ref="L63:L64"/>
    <mergeCell ref="J4:J8"/>
    <mergeCell ref="J63:J64"/>
    <mergeCell ref="K1:P1"/>
    <mergeCell ref="A66:E66"/>
    <mergeCell ref="A1:A8"/>
    <mergeCell ref="B1:B8"/>
    <mergeCell ref="D45:D47"/>
    <mergeCell ref="D52:D53"/>
    <mergeCell ref="E3:E8"/>
    <mergeCell ref="C1:C8"/>
    <mergeCell ref="D1:D8"/>
    <mergeCell ref="A58:B58"/>
    <mergeCell ref="A63:E63"/>
    <mergeCell ref="A64:E64"/>
    <mergeCell ref="A65:E65"/>
    <mergeCell ref="K2:P2"/>
    <mergeCell ref="K3:L3"/>
    <mergeCell ref="M3:N3"/>
    <mergeCell ref="O3:P3"/>
    <mergeCell ref="F3:F8"/>
    <mergeCell ref="N63:N64"/>
    <mergeCell ref="F63:F69"/>
    <mergeCell ref="G4:G8"/>
    <mergeCell ref="H63:H64"/>
    <mergeCell ref="I63:I64"/>
    <mergeCell ref="M63:M64"/>
  </mergeCells>
  <pageMargins left="0.2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2020-05-14T09:35:13Z</cp:lastPrinted>
  <dcterms:created xsi:type="dcterms:W3CDTF">2018-06-05T04:23:00Z</dcterms:created>
  <dcterms:modified xsi:type="dcterms:W3CDTF">2020-11-05T13:42:47Z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